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1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Naklady'!$A$1:$W$18</definedName>
    <definedName name="_xlnm.Print_Area" localSheetId="4">'1 1 Pol'!$A$1:$W$145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16" i="1" s="1"/>
  <c r="G43" i="1"/>
  <c r="F43" i="1"/>
  <c r="G42" i="1"/>
  <c r="F42" i="1"/>
  <c r="G41" i="1"/>
  <c r="I41" i="1" s="1"/>
  <c r="F41" i="1"/>
  <c r="G40" i="1"/>
  <c r="F40" i="1"/>
  <c r="G39" i="1"/>
  <c r="F39" i="1"/>
  <c r="G139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3" i="13"/>
  <c r="I13" i="13"/>
  <c r="K13" i="13"/>
  <c r="K12" i="13" s="1"/>
  <c r="M13" i="13"/>
  <c r="O13" i="13"/>
  <c r="Q13" i="13"/>
  <c r="V13" i="13"/>
  <c r="V12" i="13" s="1"/>
  <c r="G15" i="13"/>
  <c r="G12" i="13" s="1"/>
  <c r="I15" i="13"/>
  <c r="K15" i="13"/>
  <c r="M15" i="13"/>
  <c r="O15" i="13"/>
  <c r="O12" i="13" s="1"/>
  <c r="Q15" i="13"/>
  <c r="V15" i="13"/>
  <c r="G17" i="13"/>
  <c r="M17" i="13" s="1"/>
  <c r="I17" i="13"/>
  <c r="K17" i="13"/>
  <c r="O17" i="13"/>
  <c r="Q17" i="13"/>
  <c r="V17" i="13"/>
  <c r="G21" i="13"/>
  <c r="M21" i="13" s="1"/>
  <c r="I21" i="13"/>
  <c r="I12" i="13" s="1"/>
  <c r="K21" i="13"/>
  <c r="O21" i="13"/>
  <c r="Q21" i="13"/>
  <c r="Q12" i="13" s="1"/>
  <c r="V21" i="13"/>
  <c r="I24" i="13"/>
  <c r="K24" i="13"/>
  <c r="Q24" i="13"/>
  <c r="V24" i="13"/>
  <c r="G25" i="13"/>
  <c r="G24" i="13" s="1"/>
  <c r="I25" i="13"/>
  <c r="K25" i="13"/>
  <c r="M25" i="13"/>
  <c r="M24" i="13" s="1"/>
  <c r="O25" i="13"/>
  <c r="O24" i="13" s="1"/>
  <c r="Q25" i="13"/>
  <c r="V25" i="13"/>
  <c r="G28" i="13"/>
  <c r="O28" i="13"/>
  <c r="G29" i="13"/>
  <c r="M29" i="13" s="1"/>
  <c r="M28" i="13" s="1"/>
  <c r="I29" i="13"/>
  <c r="I28" i="13" s="1"/>
  <c r="K29" i="13"/>
  <c r="K28" i="13" s="1"/>
  <c r="O29" i="13"/>
  <c r="Q29" i="13"/>
  <c r="Q28" i="13" s="1"/>
  <c r="V29" i="13"/>
  <c r="V28" i="13" s="1"/>
  <c r="G32" i="13"/>
  <c r="I32" i="13"/>
  <c r="K32" i="13"/>
  <c r="M32" i="13"/>
  <c r="O32" i="13"/>
  <c r="Q32" i="13"/>
  <c r="V32" i="13"/>
  <c r="K33" i="13"/>
  <c r="V33" i="13"/>
  <c r="G34" i="13"/>
  <c r="G33" i="13" s="1"/>
  <c r="I34" i="13"/>
  <c r="I33" i="13" s="1"/>
  <c r="K34" i="13"/>
  <c r="O34" i="13"/>
  <c r="O33" i="13" s="1"/>
  <c r="Q34" i="13"/>
  <c r="Q33" i="13" s="1"/>
  <c r="V34" i="13"/>
  <c r="I36" i="13"/>
  <c r="Q36" i="13"/>
  <c r="G37" i="13"/>
  <c r="I37" i="13"/>
  <c r="K37" i="13"/>
  <c r="K36" i="13" s="1"/>
  <c r="M37" i="13"/>
  <c r="O37" i="13"/>
  <c r="Q37" i="13"/>
  <c r="V37" i="13"/>
  <c r="V36" i="13" s="1"/>
  <c r="G40" i="13"/>
  <c r="I40" i="13"/>
  <c r="K40" i="13"/>
  <c r="M40" i="13"/>
  <c r="O40" i="13"/>
  <c r="Q40" i="13"/>
  <c r="V40" i="13"/>
  <c r="G41" i="13"/>
  <c r="G36" i="13" s="1"/>
  <c r="I41" i="13"/>
  <c r="K41" i="13"/>
  <c r="O41" i="13"/>
  <c r="O36" i="13" s="1"/>
  <c r="Q41" i="13"/>
  <c r="V41" i="13"/>
  <c r="G44" i="13"/>
  <c r="I44" i="13"/>
  <c r="K44" i="13"/>
  <c r="K43" i="13" s="1"/>
  <c r="M44" i="13"/>
  <c r="O44" i="13"/>
  <c r="Q44" i="13"/>
  <c r="V44" i="13"/>
  <c r="V43" i="13" s="1"/>
  <c r="G48" i="13"/>
  <c r="I48" i="13"/>
  <c r="K48" i="13"/>
  <c r="M48" i="13"/>
  <c r="O48" i="13"/>
  <c r="Q48" i="13"/>
  <c r="V48" i="13"/>
  <c r="G51" i="13"/>
  <c r="G43" i="13" s="1"/>
  <c r="I51" i="13"/>
  <c r="K51" i="13"/>
  <c r="O51" i="13"/>
  <c r="O43" i="13" s="1"/>
  <c r="Q51" i="13"/>
  <c r="V51" i="13"/>
  <c r="G52" i="13"/>
  <c r="M52" i="13" s="1"/>
  <c r="I52" i="13"/>
  <c r="I43" i="13" s="1"/>
  <c r="K52" i="13"/>
  <c r="O52" i="13"/>
  <c r="Q52" i="13"/>
  <c r="Q43" i="13" s="1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O55" i="13"/>
  <c r="G56" i="13"/>
  <c r="M56" i="13" s="1"/>
  <c r="M55" i="13" s="1"/>
  <c r="I56" i="13"/>
  <c r="I55" i="13" s="1"/>
  <c r="K56" i="13"/>
  <c r="K55" i="13" s="1"/>
  <c r="O56" i="13"/>
  <c r="Q56" i="13"/>
  <c r="Q55" i="13" s="1"/>
  <c r="V56" i="13"/>
  <c r="V55" i="13" s="1"/>
  <c r="I58" i="13"/>
  <c r="K58" i="13"/>
  <c r="Q58" i="13"/>
  <c r="V58" i="13"/>
  <c r="G59" i="13"/>
  <c r="G58" i="13" s="1"/>
  <c r="I59" i="13"/>
  <c r="K59" i="13"/>
  <c r="M59" i="13"/>
  <c r="M58" i="13" s="1"/>
  <c r="O59" i="13"/>
  <c r="O58" i="13" s="1"/>
  <c r="Q59" i="13"/>
  <c r="V59" i="13"/>
  <c r="G60" i="13"/>
  <c r="G61" i="13"/>
  <c r="M61" i="13" s="1"/>
  <c r="I61" i="13"/>
  <c r="I60" i="13" s="1"/>
  <c r="K61" i="13"/>
  <c r="K60" i="13" s="1"/>
  <c r="O61" i="13"/>
  <c r="Q61" i="13"/>
  <c r="Q60" i="13" s="1"/>
  <c r="V61" i="13"/>
  <c r="V60" i="13" s="1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O60" i="13" s="1"/>
  <c r="Q64" i="13"/>
  <c r="V64" i="13"/>
  <c r="G65" i="13"/>
  <c r="M65" i="13" s="1"/>
  <c r="I65" i="13"/>
  <c r="K65" i="13"/>
  <c r="O65" i="13"/>
  <c r="Q65" i="13"/>
  <c r="V65" i="13"/>
  <c r="I67" i="13"/>
  <c r="K67" i="13"/>
  <c r="Q67" i="13"/>
  <c r="V67" i="13"/>
  <c r="G68" i="13"/>
  <c r="G67" i="13" s="1"/>
  <c r="I68" i="13"/>
  <c r="K68" i="13"/>
  <c r="M68" i="13"/>
  <c r="M67" i="13" s="1"/>
  <c r="O68" i="13"/>
  <c r="O67" i="13" s="1"/>
  <c r="Q68" i="13"/>
  <c r="V68" i="13"/>
  <c r="G76" i="13"/>
  <c r="G77" i="13"/>
  <c r="M77" i="13" s="1"/>
  <c r="I77" i="13"/>
  <c r="I76" i="13" s="1"/>
  <c r="K77" i="13"/>
  <c r="K76" i="13" s="1"/>
  <c r="O77" i="13"/>
  <c r="Q77" i="13"/>
  <c r="Q76" i="13" s="1"/>
  <c r="V77" i="13"/>
  <c r="V76" i="13" s="1"/>
  <c r="G81" i="13"/>
  <c r="I81" i="13"/>
  <c r="K81" i="13"/>
  <c r="M81" i="13"/>
  <c r="O81" i="13"/>
  <c r="Q81" i="13"/>
  <c r="V81" i="13"/>
  <c r="G84" i="13"/>
  <c r="I84" i="13"/>
  <c r="K84" i="13"/>
  <c r="M84" i="13"/>
  <c r="O84" i="13"/>
  <c r="Q84" i="13"/>
  <c r="V84" i="13"/>
  <c r="G86" i="13"/>
  <c r="M86" i="13" s="1"/>
  <c r="I86" i="13"/>
  <c r="K86" i="13"/>
  <c r="O86" i="13"/>
  <c r="O76" i="13" s="1"/>
  <c r="Q86" i="13"/>
  <c r="V86" i="13"/>
  <c r="G88" i="13"/>
  <c r="M88" i="13" s="1"/>
  <c r="I88" i="13"/>
  <c r="K88" i="13"/>
  <c r="O88" i="13"/>
  <c r="Q88" i="13"/>
  <c r="V88" i="13"/>
  <c r="G93" i="13"/>
  <c r="I93" i="13"/>
  <c r="K93" i="13"/>
  <c r="M93" i="13"/>
  <c r="O93" i="13"/>
  <c r="Q93" i="13"/>
  <c r="V93" i="13"/>
  <c r="G95" i="13"/>
  <c r="M95" i="13" s="1"/>
  <c r="I95" i="13"/>
  <c r="K95" i="13"/>
  <c r="O95" i="13"/>
  <c r="O92" i="13" s="1"/>
  <c r="Q95" i="13"/>
  <c r="V95" i="13"/>
  <c r="G97" i="13"/>
  <c r="M97" i="13" s="1"/>
  <c r="I97" i="13"/>
  <c r="I92" i="13" s="1"/>
  <c r="K97" i="13"/>
  <c r="O97" i="13"/>
  <c r="Q97" i="13"/>
  <c r="Q92" i="13" s="1"/>
  <c r="V97" i="13"/>
  <c r="G99" i="13"/>
  <c r="M99" i="13" s="1"/>
  <c r="I99" i="13"/>
  <c r="K99" i="13"/>
  <c r="K92" i="13" s="1"/>
  <c r="O99" i="13"/>
  <c r="Q99" i="13"/>
  <c r="V99" i="13"/>
  <c r="V92" i="13" s="1"/>
  <c r="G100" i="13"/>
  <c r="I100" i="13"/>
  <c r="K100" i="13"/>
  <c r="M100" i="13"/>
  <c r="O100" i="13"/>
  <c r="Q100" i="13"/>
  <c r="V100" i="13"/>
  <c r="G102" i="13"/>
  <c r="M102" i="13" s="1"/>
  <c r="I102" i="13"/>
  <c r="K102" i="13"/>
  <c r="O102" i="13"/>
  <c r="Q102" i="13"/>
  <c r="V102" i="13"/>
  <c r="G107" i="13"/>
  <c r="M107" i="13" s="1"/>
  <c r="I107" i="13"/>
  <c r="K107" i="13"/>
  <c r="O107" i="13"/>
  <c r="Q107" i="13"/>
  <c r="V107" i="13"/>
  <c r="G110" i="13"/>
  <c r="G109" i="13" s="1"/>
  <c r="I110" i="13"/>
  <c r="K110" i="13"/>
  <c r="M110" i="13"/>
  <c r="O110" i="13"/>
  <c r="O109" i="13" s="1"/>
  <c r="Q110" i="13"/>
  <c r="V110" i="13"/>
  <c r="G111" i="13"/>
  <c r="M111" i="13" s="1"/>
  <c r="I111" i="13"/>
  <c r="K111" i="13"/>
  <c r="O111" i="13"/>
  <c r="Q111" i="13"/>
  <c r="V111" i="13"/>
  <c r="G114" i="13"/>
  <c r="M114" i="13" s="1"/>
  <c r="I114" i="13"/>
  <c r="I109" i="13" s="1"/>
  <c r="K114" i="13"/>
  <c r="O114" i="13"/>
  <c r="Q114" i="13"/>
  <c r="Q109" i="13" s="1"/>
  <c r="V114" i="13"/>
  <c r="G116" i="13"/>
  <c r="I116" i="13"/>
  <c r="K116" i="13"/>
  <c r="K109" i="13" s="1"/>
  <c r="M116" i="13"/>
  <c r="O116" i="13"/>
  <c r="Q116" i="13"/>
  <c r="V116" i="13"/>
  <c r="V109" i="13" s="1"/>
  <c r="G118" i="13"/>
  <c r="I118" i="13"/>
  <c r="K118" i="13"/>
  <c r="M118" i="13"/>
  <c r="O118" i="13"/>
  <c r="Q118" i="13"/>
  <c r="V118" i="13"/>
  <c r="G120" i="13"/>
  <c r="O120" i="13"/>
  <c r="G121" i="13"/>
  <c r="M121" i="13" s="1"/>
  <c r="M120" i="13" s="1"/>
  <c r="I121" i="13"/>
  <c r="I120" i="13" s="1"/>
  <c r="K121" i="13"/>
  <c r="K120" i="13" s="1"/>
  <c r="O121" i="13"/>
  <c r="Q121" i="13"/>
  <c r="Q120" i="13" s="1"/>
  <c r="V121" i="13"/>
  <c r="V120" i="13" s="1"/>
  <c r="G124" i="13"/>
  <c r="I124" i="13"/>
  <c r="K124" i="13"/>
  <c r="M124" i="13"/>
  <c r="O124" i="13"/>
  <c r="Q124" i="13"/>
  <c r="V124" i="13"/>
  <c r="K126" i="13"/>
  <c r="V126" i="13"/>
  <c r="G127" i="13"/>
  <c r="G126" i="13" s="1"/>
  <c r="I127" i="13"/>
  <c r="I126" i="13" s="1"/>
  <c r="K127" i="13"/>
  <c r="O127" i="13"/>
  <c r="O126" i="13" s="1"/>
  <c r="Q127" i="13"/>
  <c r="Q126" i="13" s="1"/>
  <c r="V127" i="13"/>
  <c r="G128" i="13"/>
  <c r="M128" i="13" s="1"/>
  <c r="I128" i="13"/>
  <c r="K128" i="13"/>
  <c r="O128" i="13"/>
  <c r="Q128" i="13"/>
  <c r="V128" i="13"/>
  <c r="I132" i="13"/>
  <c r="K132" i="13"/>
  <c r="Q132" i="13"/>
  <c r="V132" i="13"/>
  <c r="G133" i="13"/>
  <c r="G132" i="13" s="1"/>
  <c r="I133" i="13"/>
  <c r="K133" i="13"/>
  <c r="M133" i="13"/>
  <c r="M132" i="13" s="1"/>
  <c r="O133" i="13"/>
  <c r="O132" i="13" s="1"/>
  <c r="Q133" i="13"/>
  <c r="V133" i="13"/>
  <c r="G134" i="13"/>
  <c r="O134" i="13"/>
  <c r="G135" i="13"/>
  <c r="M135" i="13" s="1"/>
  <c r="M134" i="13" s="1"/>
  <c r="I135" i="13"/>
  <c r="I134" i="13" s="1"/>
  <c r="K135" i="13"/>
  <c r="K134" i="13" s="1"/>
  <c r="O135" i="13"/>
  <c r="Q135" i="13"/>
  <c r="Q134" i="13" s="1"/>
  <c r="V135" i="13"/>
  <c r="V134" i="13" s="1"/>
  <c r="I136" i="13"/>
  <c r="K136" i="13"/>
  <c r="Q136" i="13"/>
  <c r="V136" i="13"/>
  <c r="G137" i="13"/>
  <c r="G136" i="13" s="1"/>
  <c r="I137" i="13"/>
  <c r="K137" i="13"/>
  <c r="M137" i="13"/>
  <c r="M136" i="13" s="1"/>
  <c r="O137" i="13"/>
  <c r="O136" i="13" s="1"/>
  <c r="Q137" i="13"/>
  <c r="V137" i="13"/>
  <c r="AE139" i="13"/>
  <c r="G17" i="12"/>
  <c r="BA13" i="12"/>
  <c r="BA1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K11" i="12"/>
  <c r="V11" i="12"/>
  <c r="G12" i="12"/>
  <c r="I12" i="12"/>
  <c r="I11" i="12" s="1"/>
  <c r="K12" i="12"/>
  <c r="M12" i="12"/>
  <c r="O12" i="12"/>
  <c r="Q12" i="12"/>
  <c r="Q11" i="12" s="1"/>
  <c r="V12" i="12"/>
  <c r="G14" i="12"/>
  <c r="M14" i="12" s="1"/>
  <c r="I14" i="12"/>
  <c r="K14" i="12"/>
  <c r="O14" i="12"/>
  <c r="O11" i="12" s="1"/>
  <c r="Q14" i="12"/>
  <c r="V14" i="12"/>
  <c r="AE17" i="12"/>
  <c r="AF17" i="12"/>
  <c r="I20" i="1"/>
  <c r="I19" i="1"/>
  <c r="I18" i="1"/>
  <c r="I17" i="1"/>
  <c r="F44" i="1"/>
  <c r="G23" i="1" s="1"/>
  <c r="G44" i="1"/>
  <c r="G25" i="1" s="1"/>
  <c r="H44" i="1"/>
  <c r="I44" i="1"/>
  <c r="J43" i="1" s="1"/>
  <c r="I43" i="1"/>
  <c r="I42" i="1"/>
  <c r="I40" i="1"/>
  <c r="I39" i="1"/>
  <c r="I72" i="1" l="1"/>
  <c r="A27" i="1"/>
  <c r="A28" i="1" s="1"/>
  <c r="G28" i="1" s="1"/>
  <c r="G27" i="1" s="1"/>
  <c r="G29" i="1" s="1"/>
  <c r="J40" i="1"/>
  <c r="J42" i="1"/>
  <c r="J39" i="1"/>
  <c r="J44" i="1" s="1"/>
  <c r="J41" i="1"/>
  <c r="M92" i="13"/>
  <c r="M109" i="13"/>
  <c r="M12" i="13"/>
  <c r="M76" i="13"/>
  <c r="M60" i="13"/>
  <c r="M51" i="13"/>
  <c r="M43" i="13" s="1"/>
  <c r="M41" i="13"/>
  <c r="M36" i="13" s="1"/>
  <c r="M34" i="13"/>
  <c r="M33" i="13" s="1"/>
  <c r="M9" i="13"/>
  <c r="M8" i="13" s="1"/>
  <c r="M127" i="13"/>
  <c r="M126" i="13" s="1"/>
  <c r="G92" i="13"/>
  <c r="AF139" i="13"/>
  <c r="M11" i="12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71" i="1" l="1"/>
  <c r="J68" i="1"/>
  <c r="J64" i="1"/>
  <c r="J60" i="1"/>
  <c r="J56" i="1"/>
  <c r="J52" i="1"/>
  <c r="J69" i="1"/>
  <c r="J67" i="1"/>
  <c r="J65" i="1"/>
  <c r="J63" i="1"/>
  <c r="J61" i="1"/>
  <c r="J59" i="1"/>
  <c r="J57" i="1"/>
  <c r="J55" i="1"/>
  <c r="J53" i="1"/>
  <c r="J51" i="1"/>
  <c r="J70" i="1"/>
  <c r="J66" i="1"/>
  <c r="J62" i="1"/>
  <c r="J58" i="1"/>
  <c r="J54" i="1"/>
  <c r="J7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<sst xmlns="http://schemas.openxmlformats.org/spreadsheetml/2006/main" count="793" uniqueCount="329">
  <si>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</si>
  <si>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</si>
  <si>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</si>
  <si>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</si>
  <si>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</si>
  <si>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</si>
  <si>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</si>
  <si>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</si>
  <si>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</si>
  <si>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</si>
  <si>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</si>
  <si>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</si>
  <si>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</si>
  <si>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</si>
  <si>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</si>
  <si>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</si>
  <si>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</si>
  <si>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</si>
  <si>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</si>
  <si>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</si>
  <si>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</si>
  <si>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</si>
  <si>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</si>
  <si>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</si>
  <si>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</si>
  <si>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</si>
  <si>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</si>
  <si>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</si>
  <si>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</si>
  <si>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</si>
  <si>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</si>
  <si>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</si>
  <si>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</si>
  <si>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</si>
  <si>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</si>
  <si>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</si>
  <si>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</si>
  <si>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</si>
  <si>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</si>
  <si>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</si>
  <si>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</si>
  <si>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</si>
  <si>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</si>
  <si>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2018/005</t>
  </si>
  <si>
    <t>Nová spisovna m.č.203- objekt Mučednická, Mučednická 31, Brno</t>
  </si>
  <si>
    <t>Stavba</t>
  </si>
  <si>
    <t>00</t>
  </si>
  <si>
    <t>Vedlejší a ostatní náklady</t>
  </si>
  <si>
    <t>0</t>
  </si>
  <si>
    <t>VN+ON</t>
  </si>
  <si>
    <t>1</t>
  </si>
  <si>
    <t>Nová spisovna m.č.203</t>
  </si>
  <si>
    <t>stavební část+profese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</si>
  <si>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</si>
  <si>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</si>
  <si>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</si>
  <si>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</si>
  <si>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</si>
  <si>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</si>
  <si>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</si>
  <si>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</si>
  <si>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</si>
  <si>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</si>
  <si>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</si>
  <si>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</si>
  <si>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</si>
  <si>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</si>
  <si>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</si>
  <si>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</si>
  <si>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</si>
  <si>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</si>
  <si>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</si>
  <si>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</si>
  <si>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</si>
  <si>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</si>
  <si>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766</t>
  </si>
  <si>
    <t>Konstrukce truhlářské</t>
  </si>
  <si>
    <t>766K</t>
  </si>
  <si>
    <t>Kuchyňské linky</t>
  </si>
  <si>
    <t>767</t>
  </si>
  <si>
    <t>Konstrukce zámečnické</t>
  </si>
  <si>
    <t>771</t>
  </si>
  <si>
    <t>Podlahy z dlaždic a obklady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</si>
  <si>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</si>
  <si>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</si>
  <si>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</si>
  <si>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</si>
  <si>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</si>
  <si>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</si>
  <si>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</si>
  <si>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</si>
  <si>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</si>
  <si>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</si>
  <si>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</si>
  <si>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</si>
  <si>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</si>
  <si>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</si>
  <si>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</si>
  <si>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</si>
  <si>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</si>
  <si>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</si>
  <si>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</si>
  <si>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</si>
  <si>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</si>
  <si>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</si>
  <si>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</si>
  <si>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</si>
  <si>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</si>
  <si>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</si>
  <si>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</si>
  <si>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</si>
  <si>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</si>
  <si>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</si>
  <si>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</si>
  <si>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</si>
  <si>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</si>
  <si>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</si>
  <si>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</si>
  <si>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</si>
  <si>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</si>
  <si>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</si>
  <si>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</si>
  <si>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</si>
  <si>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</si>
  <si>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</si>
  <si>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005122010R</t>
  </si>
  <si>
    <t xml:space="preserve">Provoz objednatele </t>
  </si>
  <si>
    <t>Soubor</t>
  </si>
  <si>
    <t>RTS 17/ II</t>
  </si>
  <si>
    <t>Indiv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</si>
  <si>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</si>
  <si>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</si>
  <si>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POP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</si>
  <si>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</si>
  <si>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</si>
  <si>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</si>
  <si>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</si>
  <si>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</si>
  <si>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</si>
  <si>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</si>
  <si>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</si>
  <si>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END</t>
  </si>
  <si>
    <t>Položkový soupis prací a dodávek</t>
  </si>
  <si>
    <t>342261112RS1</t>
  </si>
  <si>
    <t>Příčky z desek sádrokartonových jednoduché opláštění, jednoduchá konstrukce CW 75 tloušťka příčky 100 mm, desky standard, tloušťky 12,5 mm, tloušťka izolace 60 mm</t>
  </si>
  <si>
    <t>m2</t>
  </si>
  <si>
    <t>801-1</t>
  </si>
  <si>
    <t>POL1_</t>
  </si>
  <si>
    <t>zřízení nosné konstrukce příčky, vložení tepelné izolace tl. do 5 cm, montáž desek, tmelení spár Q2 a úprava rohů. Včetně dodávek materiálu.</t>
  </si>
  <si>
    <t>SPI</t>
  </si>
  <si>
    <t>(1,59+2,55)*2,9+,475*2,05</t>
  </si>
  <si>
    <t>VV</t>
  </si>
  <si>
    <t>612409991R00</t>
  </si>
  <si>
    <t>Začištění omítek kolem oken, dveří a obkladů apod. maltou vápenou</t>
  </si>
  <si>
    <t>m</t>
  </si>
  <si>
    <t>801-4</t>
  </si>
  <si>
    <t>(,9+2,05)*2</t>
  </si>
  <si>
    <t>612421637R00</t>
  </si>
  <si>
    <t>Omítky vnitřní stěn vápenné nebo vápenocementové v podlaží i ve schodišti štukové</t>
  </si>
  <si>
    <t>(4,18+,6*2)*,7</t>
  </si>
  <si>
    <t>612423531RT2</t>
  </si>
  <si>
    <t xml:space="preserve">Omítka rýh ve stěnách maltou vápennou štuková, o šířce rýhy do 150 mm,  </t>
  </si>
  <si>
    <t>z pomocného pracovního lešení o výšce podlahy do 1900 mm a pro zatížení do 1,5 kPa,</t>
  </si>
  <si>
    <t>soklík : (1,63+3,54+,14*2+4,18+1,0+,475)*,1</t>
  </si>
  <si>
    <t>20*,15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</si>
  <si>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</si>
  <si>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</si>
  <si>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</si>
  <si>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,475*(1,94+2,05*2)</t>
  </si>
  <si>
    <t>632413130RT6</t>
  </si>
  <si>
    <t>Potěr ze suchých směsí cementový rychletuhnoucí, tloušťky 30 mm, bez penetrace</t>
  </si>
  <si>
    <t>s rozprostřením a uhlazením</t>
  </si>
  <si>
    <t>cca po stěně : 1,94*,3</t>
  </si>
  <si>
    <t>642944121R00</t>
  </si>
  <si>
    <t>Osazování ocelových zárubní dodatečně plochy do 2,5 m2</t>
  </si>
  <si>
    <t>kus</t>
  </si>
  <si>
    <t>lisovaných nebo z úhelníků s vybetonováním prahu</t>
  </si>
  <si>
    <t>Včetně pomocného pracovního lešení o výšce podlahy do 1900 mm a pro zatížení do 1,5 kPa.</t>
  </si>
  <si>
    <t>553310322R</t>
  </si>
  <si>
    <t>zárubeň kovová dvoudílná; pro dodatečnou montáž; ústí 100 mm; š průchodu 800 mm; h průchodu 1 970 mm; L, P</t>
  </si>
  <si>
    <t>SPCM</t>
  </si>
  <si>
    <t>POL3_</t>
  </si>
  <si>
    <t>941955001R00</t>
  </si>
  <si>
    <t>Lešení lehké pracovní pomocné pomocné, o výšce lešeňové podlahy do 1,2 m</t>
  </si>
  <si>
    <t>800-3</t>
  </si>
  <si>
    <t>cca : 45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</si>
  <si>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</si>
  <si>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</si>
  <si>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3,54*5,3</t>
  </si>
  <si>
    <t>30</t>
  </si>
  <si>
    <t>950</t>
  </si>
  <si>
    <t>protiprašná opatření (zřízení+odsatranění)</t>
  </si>
  <si>
    <t>soubor</t>
  </si>
  <si>
    <t>Vlastní</t>
  </si>
  <si>
    <t>950b</t>
  </si>
  <si>
    <t>ochrana podlah  (zřízení+odsatranění)</t>
  </si>
  <si>
    <t>cca : 40</t>
  </si>
  <si>
    <t>978057331R00</t>
  </si>
  <si>
    <t>Odsekání a odebrání obkladů ze schodišťových konstrukcí_x000D_
 z umělého kamene nebo litého teraca, podstupnic</t>
  </si>
  <si>
    <t>801-3</t>
  </si>
  <si>
    <t>včetně otlučení podkladní omítky až na zdivo,</t>
  </si>
  <si>
    <t>soklík : 1,63+3,54+,14*2+4,18+1,0+,475</t>
  </si>
  <si>
    <t>,475</t>
  </si>
  <si>
    <t>978059531R00</t>
  </si>
  <si>
    <t>Odsekání a odebrání obkladů stěn z obkládaček vnitřních z jakýchkoliv materiálů, plochy přes 2 m2</t>
  </si>
  <si>
    <t>960  1</t>
  </si>
  <si>
    <t>demontáž části kuch.linky (prac.deska, spodní skříňky,lednice)+odvoz na pobočku Cejl 10,Brno</t>
  </si>
  <si>
    <t>960  2</t>
  </si>
  <si>
    <t>demontáž stávající prosklenné hliník.stěny  1940/2050mm +odvoz na pobočku Cejl 10,Brno</t>
  </si>
  <si>
    <t>ks</t>
  </si>
  <si>
    <t>960  3</t>
  </si>
  <si>
    <t>přemístění 2 lavic a židlí vrámci budovy</t>
  </si>
  <si>
    <t>960  4</t>
  </si>
  <si>
    <t>demontáž spodní skříňky š.800mm z  kuch.linky v m.č.302 +odvoz na pobočku Cejl 10,Brno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</si>
  <si>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</si>
  <si>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</si>
  <si>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</si>
  <si>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POL7_</t>
  </si>
  <si>
    <t>oborů 801, 803, 811 a 812</t>
  </si>
  <si>
    <t>ZTI (dle samostatného rozpočtu)</t>
  </si>
  <si>
    <t>766661112R00</t>
  </si>
  <si>
    <t>Montáž dveřních křídel kompletizovaných otevíravých ,  , do ocelové nebo fošnové zárubně, jednokřídlových, šířky do 800 mm</t>
  </si>
  <si>
    <t>800-766</t>
  </si>
  <si>
    <t>766670021R00</t>
  </si>
  <si>
    <t>Montáž obložkové zárubně a dveřního křídla kliky a štítku</t>
  </si>
  <si>
    <t>549146</t>
  </si>
  <si>
    <t>Dveřní kování  klika-klika ,rozetové,zámek vložkový ( dle stávajících)</t>
  </si>
  <si>
    <t xml:space="preserve">611650 </t>
  </si>
  <si>
    <t>Dveře vnitřní laminované plné,odlehčená DTD 1kř. 80x197 cm, šedý odstín</t>
  </si>
  <si>
    <t>998766102R00</t>
  </si>
  <si>
    <t>Přesun hmot pro konstrukce truhlářské v objektech výšky do 12 m</t>
  </si>
  <si>
    <t>50 m vodorovně</t>
  </si>
  <si>
    <t>766 1</t>
  </si>
  <si>
    <t>úprava kuch.linky v m.č. 203 kompl.dod+mtz dle v.č.04, vč.přesunu hmot</t>
  </si>
  <si>
    <t>POL2_</t>
  </si>
  <si>
    <t>demontáž a montáž v nové poloze horních skříněk S1-4</t>
  </si>
  <si>
    <t>nová prac.deska a zástěna</t>
  </si>
  <si>
    <t>nová police na MW</t>
  </si>
  <si>
    <t>demontáž, zkrácení a montáž soklu</t>
  </si>
  <si>
    <t>přesun spodních skříněk S1,S2</t>
  </si>
  <si>
    <t>nová vestavná lednice</t>
  </si>
  <si>
    <t>nová vestavná myčka</t>
  </si>
  <si>
    <t>767586101RT1</t>
  </si>
  <si>
    <t xml:space="preserve">Montáž podhledů lamelových a kazetových Podhledy nosný rošt pro podhledy  rošt pro rovnou, částečně zapuštěnou a poloskrytou hranu desek, v modulu 600 x 600 mm,  </t>
  </si>
  <si>
    <t>800-767</t>
  </si>
  <si>
    <t>Dodávka a montáž hlavního profilu, příčných profilů, obvodového profilu a zavěšovacího prvku.</t>
  </si>
  <si>
    <t>4,17</t>
  </si>
  <si>
    <t>cca : 7,775-4,17</t>
  </si>
  <si>
    <t>767581801R00</t>
  </si>
  <si>
    <t>Demontáž podhledů kazet</t>
  </si>
  <si>
    <t>,5*15,55</t>
  </si>
  <si>
    <t>pro vedení SNP,SLP : 19</t>
  </si>
  <si>
    <t>767582800R00</t>
  </si>
  <si>
    <t>Demontáž podhledů roštů</t>
  </si>
  <si>
    <t>767585</t>
  </si>
  <si>
    <t>lemovací profil pro rastrový podhled dod+mtz</t>
  </si>
  <si>
    <t>1,5+2,55+1,6+2,65</t>
  </si>
  <si>
    <t>7675862</t>
  </si>
  <si>
    <t>Podhled minerální  rastrový- montáž kazet</t>
  </si>
  <si>
    <t>Dodávka a montáž kazet.</t>
  </si>
  <si>
    <t>771101210RT1</t>
  </si>
  <si>
    <t>Příprava podkladu pod dlažby penetrace podkladu pod dlažby</t>
  </si>
  <si>
    <t>800-771</t>
  </si>
  <si>
    <t>5,0*,1+,9*,3</t>
  </si>
  <si>
    <t>771475014RU7</t>
  </si>
  <si>
    <t>Montáž soklíků z dlaždic keramických výšky 100 mm, soklíků vodorovných, kladených do flexibilního tmele</t>
  </si>
  <si>
    <t>1,5+2,55+,475*2</t>
  </si>
  <si>
    <t>771575109RT1</t>
  </si>
  <si>
    <t>Montáž podlah z dlaždic keramických 300 x 300 mm, režných nebo glazovaných, hladkých, kladených do flexibilního tmele</t>
  </si>
  <si>
    <t>,9*,3</t>
  </si>
  <si>
    <t>771579791R00</t>
  </si>
  <si>
    <t>Příplatky k položkám montáže podlah keramických příplatek za plochu podlah keramických do 5 m2 jednotlivě</t>
  </si>
  <si>
    <t>59764203R</t>
  </si>
  <si>
    <t>dlažba keramická š = 300 mm; l = 300 mm; h = 9,0 mm; povrch matný; pro interiér i exteriér</t>
  </si>
  <si>
    <t>,3*,3*4</t>
  </si>
  <si>
    <t>59764241R</t>
  </si>
  <si>
    <t>dlažba keramická sokl; š = 80 mm; l = 300 mm; h = 9,0 mm; povrch matný; pro interiér i exteriér</t>
  </si>
  <si>
    <t>Začátek provozního součtu</t>
  </si>
  <si>
    <t xml:space="preserve">  (1,5+2,55+,475*2)/,3*1,05</t>
  </si>
  <si>
    <t>Konec provozního součtu</t>
  </si>
  <si>
    <t>18</t>
  </si>
  <si>
    <t>998771102R00</t>
  </si>
  <si>
    <t>Přesun hmot pro podlahy z dlaždic v objektech výšky do 12 m</t>
  </si>
  <si>
    <t>775981113RU2</t>
  </si>
  <si>
    <t>Přechodové, krycí a ukončující podlahové profily přechodová lišta, různá výška podlahoviny, eloxovaný hliník, upevnění vruty s hmoždinkami, výška profilu 13 mm, šířka profilu 27 mm</t>
  </si>
  <si>
    <t>800-775</t>
  </si>
  <si>
    <t>776431010R00</t>
  </si>
  <si>
    <t>Montáž, lepení podlah. soklíků z kobercových pásů včetně dodávky kobercové lišty</t>
  </si>
  <si>
    <t>včetně soklové lišty.</t>
  </si>
  <si>
    <t>3,54*2+,14*2+4,18*2-,9+,375*2</t>
  </si>
  <si>
    <t>776572100RT1</t>
  </si>
  <si>
    <t>Položení povlakových podlah textilních montáž - podlahová krytina textilní ve specifikaci_x000D_
 lepených, z pásů textilních</t>
  </si>
  <si>
    <t>všívaných a vpichovaných</t>
  </si>
  <si>
    <t>6974</t>
  </si>
  <si>
    <t>Koberec zátěžový, 100% PA</t>
  </si>
  <si>
    <t>11,29*1,15</t>
  </si>
  <si>
    <t>998776102R00</t>
  </si>
  <si>
    <t>Přesun hmot pro podlahy povlakové v objektech výšky do 12 m</t>
  </si>
  <si>
    <t>vodorovně do 50 m</t>
  </si>
  <si>
    <t>783225600R00</t>
  </si>
  <si>
    <t xml:space="preserve">Nátěry kov.stavebních doplňk.konstrukcí syntetické 2x email,  </t>
  </si>
  <si>
    <t>800-783</t>
  </si>
  <si>
    <t>včetně pomocného lešení.</t>
  </si>
  <si>
    <t>(,8+1,97*2)*,2</t>
  </si>
  <si>
    <t>783226100R00</t>
  </si>
  <si>
    <t xml:space="preserve">Nátěry kov.stavebních doplňk.konstrukcí syntetické základní,  </t>
  </si>
  <si>
    <t>784191101R00</t>
  </si>
  <si>
    <t>Příprava povrchu Penetrace (napouštění) podkladu disperzní, jednonásobná</t>
  </si>
  <si>
    <t>800-784</t>
  </si>
  <si>
    <t>784195412R00</t>
  </si>
  <si>
    <t>Malby z malířských směsí otěruvzdorných,  , bělost 92 %, dvojnásobné</t>
  </si>
  <si>
    <t>2,6*(4,18*2+3,54*2)+,14*(2,3*2+2,135)+,4*(1,85+1,4*2)+,375*(,945+2,05*2)+,15*2,05</t>
  </si>
  <si>
    <t>2,6*(1,5*2+2,55*2)-,9*2,05+,475*(,9+2,05*2)</t>
  </si>
  <si>
    <t>20</t>
  </si>
  <si>
    <t>210</t>
  </si>
  <si>
    <t>Elektroinstalace -silnoproud + slaboproud (dle samostatného rozpočtu)</t>
  </si>
  <si>
    <t>220</t>
  </si>
  <si>
    <t>Elektroinstalace -slaboproud- důvěrná síť  (dle samostatného rozpočtu)</t>
  </si>
  <si>
    <t>240</t>
  </si>
  <si>
    <t>Klimatizace (dle samostatného rozpočtu)</t>
  </si>
  <si>
    <t>JKSO:</t>
  </si>
  <si>
    <t>926</t>
  </si>
  <si>
    <t>Rekonstrukce</t>
  </si>
  <si>
    <t>JKSO</t>
  </si>
  <si>
    <t xml:space="preserve"> m2</t>
  </si>
  <si>
    <t/>
  </si>
  <si>
    <t>JKSOChar</t>
  </si>
  <si>
    <t>ostatní stavební akce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</si>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</sst>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79" t="s">
        <v>39</v>
      </c>
      <c r="B2" s="79"/>
      <c r="C2" s="79"/>
      <c r="D2" s="79"/>
      <c r="E2" s="79"/>
      <c r="F2" s="79"/>
      <c r="G2" s="79"/>
    </row>
  </sheetData>
  <sheetProtection algorithmName="SHA-512" hashValue="6exom3QW2JlXey1OKIsRLHvLHsX+WB3PWCsF8flm7bvq7OThhwWdepnbpC2BjTSN+TjS0qCNholYoY11yLLmgA==" saltValue="1yBi5ezZSIWXfUa7qyqqM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5">
      <c r="A2" s="3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5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5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5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19</v>
      </c>
      <c r="C11" s="4"/>
      <c r="D11" s="120"/>
      <c r="E11" s="120"/>
      <c r="F11" s="120"/>
      <c r="G11" s="120"/>
      <c r="H11" s="27" t="s">
        <v>40</v>
      </c>
      <c r="I11" s="124"/>
      <c r="J11" s="10"/>
    </row>
    <row r="12" spans="1:15" ht="15.75" customHeight="1" x14ac:dyDescent="0.25">
      <c r="A12" s="3"/>
      <c r="B12" s="41"/>
      <c r="C12" s="25"/>
      <c r="D12" s="121"/>
      <c r="E12" s="121"/>
      <c r="F12" s="121"/>
      <c r="G12" s="121"/>
      <c r="H12" s="27" t="s">
        <v>34</v>
      </c>
      <c r="I12" s="124"/>
      <c r="J12" s="10"/>
    </row>
    <row r="13" spans="1:15" ht="15.75" customHeight="1" x14ac:dyDescent="0.25">
      <c r="A13" s="3"/>
      <c r="B13" s="42"/>
      <c r="C13" s="123"/>
      <c r="D13" s="122"/>
      <c r="E13" s="122"/>
      <c r="F13" s="122"/>
      <c r="G13" s="122"/>
      <c r="H13" s="28"/>
      <c r="I13" s="34"/>
      <c r="J13" s="51"/>
    </row>
    <row r="14" spans="1:15" ht="24" hidden="1" customHeight="1" x14ac:dyDescent="0.25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5">
      <c r="A16" s="190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SUMIF(F51:F71,A16,I51:I71)+SUMIF(F51:F71,"PSU",I51:I71)</f>
        <v>0</v>
      </c>
      <c r="J16" s="88"/>
    </row>
    <row r="17" spans="1:10" ht="23.25" customHeight="1" x14ac:dyDescent="0.25">
      <c r="A17" s="190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SUMIF(F51:F71,A17,I51:I71)</f>
        <v>0</v>
      </c>
      <c r="J17" s="88"/>
    </row>
    <row r="18" spans="1:10" ht="23.25" customHeight="1" x14ac:dyDescent="0.25">
      <c r="A18" s="190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SUMIF(F51:F71,A18,I51:I71)</f>
        <v>0</v>
      </c>
      <c r="J18" s="88"/>
    </row>
    <row r="19" spans="1:10" ht="23.25" customHeight="1" x14ac:dyDescent="0.25">
      <c r="A19" s="190" t="s">
        <v>95</v>
      </c>
      <c r="B19" s="57" t="s">
        <v>27</v>
      </c>
      <c r="C19" s="58"/>
      <c r="D19" s="59"/>
      <c r="E19" s="86"/>
      <c r="F19" s="87"/>
      <c r="G19" s="86"/>
      <c r="H19" s="87"/>
      <c r="I19" s="86">
        <f>SUMIF(F51:F71,A19,I51:I71)</f>
        <v>0</v>
      </c>
      <c r="J19" s="88"/>
    </row>
    <row r="20" spans="1:10" ht="23.25" customHeight="1" x14ac:dyDescent="0.25">
      <c r="A20" s="190" t="s">
        <v>96</v>
      </c>
      <c r="B20" s="57" t="s">
        <v>28</v>
      </c>
      <c r="C20" s="58"/>
      <c r="D20" s="59"/>
      <c r="E20" s="86"/>
      <c r="F20" s="87"/>
      <c r="G20" s="86"/>
      <c r="H20" s="87"/>
      <c r="I20" s="86">
        <f>SUMIF(F51:F71,A20,I51:I71)</f>
        <v>0</v>
      </c>
      <c r="J20" s="88"/>
    </row>
    <row r="21" spans="1:10" ht="23.25" customHeight="1" x14ac:dyDescent="0.25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5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/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hidden="1" customHeight="1" x14ac:dyDescent="0.25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I23*E23/100</f>
        <v>0</v>
      </c>
      <c r="H24" s="96"/>
      <c r="I24" s="96"/>
      <c r="J24" s="62" t="str">
        <f t="shared" si="0"/>
        <v>CZK</v>
      </c>
    </row>
    <row r="25" spans="1:10" ht="23.25" customHeight="1" x14ac:dyDescent="0.25">
      <c r="A25" s="3"/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hidden="1" customHeight="1" x14ac:dyDescent="0.25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I25*E25/100</f>
        <v>0</v>
      </c>
      <c r="H26" s="84"/>
      <c r="I26" s="84"/>
      <c r="J26" s="56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8" t="s">
        <v>4</v>
      </c>
      <c r="C27" s="19"/>
      <c r="D27" s="22"/>
      <c r="E27" s="19"/>
      <c r="F27" s="20"/>
      <c r="G27" s="85">
        <f>CenaCelkemBezDPH-(ZakladDPHSni+ZakladDPHZakl)</f>
        <v>0</v>
      </c>
      <c r="H27" s="85"/>
      <c r="I27" s="85"/>
      <c r="J27" s="63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3" t="s">
        <v>23</v>
      </c>
      <c r="C28" s="164"/>
      <c r="D28" s="164"/>
      <c r="E28" s="165"/>
      <c r="F28" s="166"/>
      <c r="G28" s="167">
        <f>IF(A28&gt;50, ROUNDUP(A27, 0), ROUNDDOWN(A27, 0))</f>
        <v>0</v>
      </c>
      <c r="H28" s="167"/>
      <c r="I28" s="167"/>
      <c r="J28" s="168" t="str">
        <f t="shared" si="0"/>
        <v>CZK</v>
      </c>
    </row>
    <row r="29" spans="1:10" ht="27.75" hidden="1" customHeight="1" thickBot="1" x14ac:dyDescent="0.3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54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43129</v>
      </c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5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29">
        <v>1</v>
      </c>
      <c r="B39" s="140" t="s">
        <v>45</v>
      </c>
      <c r="C39" s="141"/>
      <c r="D39" s="142"/>
      <c r="E39" s="142"/>
      <c r="F39" s="143">
        <f>'00 0 Naklady'!AE17+'1 1 Pol'!AE139</f>
        <v>0</v>
      </c>
      <c r="G39" s="144">
        <f>'00 0 Naklady'!AF17+'1 1 Pol'!AF139</f>
        <v>0</v>
      </c>
      <c r="H39" s="145"/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5">
      <c r="A40" s="129">
        <v>2</v>
      </c>
      <c r="B40" s="148" t="s">
        <v>46</v>
      </c>
      <c r="C40" s="149" t="s">
        <v>47</v>
      </c>
      <c r="D40" s="150"/>
      <c r="E40" s="150"/>
      <c r="F40" s="151">
        <f>'00 0 Naklady'!AE17</f>
        <v>0</v>
      </c>
      <c r="G40" s="152">
        <f>'00 0 Naklady'!AF17</f>
        <v>0</v>
      </c>
      <c r="H40" s="152"/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29">
        <v>3</v>
      </c>
      <c r="B41" s="155" t="s">
        <v>48</v>
      </c>
      <c r="C41" s="141" t="s">
        <v>49</v>
      </c>
      <c r="D41" s="142"/>
      <c r="E41" s="142"/>
      <c r="F41" s="156">
        <f>'00 0 Naklady'!AE17</f>
        <v>0</v>
      </c>
      <c r="G41" s="145">
        <f>'00 0 Naklady'!AF17</f>
        <v>0</v>
      </c>
      <c r="H41" s="145"/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5">
      <c r="A42" s="129">
        <v>2</v>
      </c>
      <c r="B42" s="148" t="s">
        <v>50</v>
      </c>
      <c r="C42" s="149" t="s">
        <v>51</v>
      </c>
      <c r="D42" s="150"/>
      <c r="E42" s="150"/>
      <c r="F42" s="151">
        <f>'1 1 Pol'!AE139</f>
        <v>0</v>
      </c>
      <c r="G42" s="152">
        <f>'1 1 Pol'!AF139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5">
      <c r="A43" s="129">
        <v>3</v>
      </c>
      <c r="B43" s="155" t="s">
        <v>50</v>
      </c>
      <c r="C43" s="141" t="s">
        <v>52</v>
      </c>
      <c r="D43" s="142"/>
      <c r="E43" s="142"/>
      <c r="F43" s="156">
        <f>'1 1 Pol'!AE139</f>
        <v>0</v>
      </c>
      <c r="G43" s="145">
        <f>'1 1 Pol'!AF139</f>
        <v>0</v>
      </c>
      <c r="H43" s="145"/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5">
      <c r="A44" s="129"/>
      <c r="B44" s="157" t="s">
        <v>53</v>
      </c>
      <c r="C44" s="158"/>
      <c r="D44" s="158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2" t="s">
        <v>55</v>
      </c>
    </row>
    <row r="50" spans="1:10" ht="25.5" customHeight="1" x14ac:dyDescent="0.25">
      <c r="A50" s="173"/>
      <c r="B50" s="176" t="s">
        <v>17</v>
      </c>
      <c r="C50" s="176" t="s">
        <v>5</v>
      </c>
      <c r="D50" s="177"/>
      <c r="E50" s="177"/>
      <c r="F50" s="178" t="s">
        <v>56</v>
      </c>
      <c r="G50" s="178"/>
      <c r="H50" s="178"/>
      <c r="I50" s="178" t="s">
        <v>29</v>
      </c>
      <c r="J50" s="178" t="s">
        <v>0</v>
      </c>
    </row>
    <row r="51" spans="1:10" ht="25.5" customHeight="1" x14ac:dyDescent="0.25">
      <c r="A51" s="174"/>
      <c r="B51" s="179" t="s">
        <v>57</v>
      </c>
      <c r="C51" s="180" t="s">
        <v>58</v>
      </c>
      <c r="D51" s="181"/>
      <c r="E51" s="181"/>
      <c r="F51" s="186" t="s">
        <v>24</v>
      </c>
      <c r="G51" s="187"/>
      <c r="H51" s="187"/>
      <c r="I51" s="187">
        <f>'1 1 Pol'!G8</f>
        <v>0</v>
      </c>
      <c r="J51" s="184" t="str">
        <f>IF(I72=0,"",I51/I72*100)</f>
        <v/>
      </c>
    </row>
    <row r="52" spans="1:10" ht="25.5" customHeight="1" x14ac:dyDescent="0.25">
      <c r="A52" s="174"/>
      <c r="B52" s="179" t="s">
        <v>59</v>
      </c>
      <c r="C52" s="180" t="s">
        <v>60</v>
      </c>
      <c r="D52" s="181"/>
      <c r="E52" s="181"/>
      <c r="F52" s="186" t="s">
        <v>24</v>
      </c>
      <c r="G52" s="187"/>
      <c r="H52" s="187"/>
      <c r="I52" s="187">
        <f>'1 1 Pol'!G12</f>
        <v>0</v>
      </c>
      <c r="J52" s="184" t="str">
        <f>IF(I72=0,"",I52/I72*100)</f>
        <v/>
      </c>
    </row>
    <row r="53" spans="1:10" ht="25.5" customHeight="1" x14ac:dyDescent="0.25">
      <c r="A53" s="174"/>
      <c r="B53" s="179" t="s">
        <v>61</v>
      </c>
      <c r="C53" s="180" t="s">
        <v>62</v>
      </c>
      <c r="D53" s="181"/>
      <c r="E53" s="181"/>
      <c r="F53" s="186" t="s">
        <v>24</v>
      </c>
      <c r="G53" s="187"/>
      <c r="H53" s="187"/>
      <c r="I53" s="187">
        <f>'1 1 Pol'!G24</f>
        <v>0</v>
      </c>
      <c r="J53" s="184" t="str">
        <f>IF(I72=0,"",I53/I72*100)</f>
        <v/>
      </c>
    </row>
    <row r="54" spans="1:10" ht="25.5" customHeight="1" x14ac:dyDescent="0.25">
      <c r="A54" s="174"/>
      <c r="B54" s="179" t="s">
        <v>63</v>
      </c>
      <c r="C54" s="180" t="s">
        <v>64</v>
      </c>
      <c r="D54" s="181"/>
      <c r="E54" s="181"/>
      <c r="F54" s="186" t="s">
        <v>24</v>
      </c>
      <c r="G54" s="187"/>
      <c r="H54" s="187"/>
      <c r="I54" s="187">
        <f>'1 1 Pol'!G28</f>
        <v>0</v>
      </c>
      <c r="J54" s="184" t="str">
        <f>IF(I72=0,"",I54/I72*100)</f>
        <v/>
      </c>
    </row>
    <row r="55" spans="1:10" ht="25.5" customHeight="1" x14ac:dyDescent="0.25">
      <c r="A55" s="174"/>
      <c r="B55" s="179" t="s">
        <v>65</v>
      </c>
      <c r="C55" s="180" t="s">
        <v>66</v>
      </c>
      <c r="D55" s="181"/>
      <c r="E55" s="181"/>
      <c r="F55" s="186" t="s">
        <v>24</v>
      </c>
      <c r="G55" s="187"/>
      <c r="H55" s="187"/>
      <c r="I55" s="187">
        <f>'1 1 Pol'!G33</f>
        <v>0</v>
      </c>
      <c r="J55" s="184" t="str">
        <f>IF(I72=0,"",I55/I72*100)</f>
        <v/>
      </c>
    </row>
    <row r="56" spans="1:10" ht="25.5" customHeight="1" x14ac:dyDescent="0.25">
      <c r="A56" s="174"/>
      <c r="B56" s="179" t="s">
        <v>67</v>
      </c>
      <c r="C56" s="180" t="s">
        <v>68</v>
      </c>
      <c r="D56" s="181"/>
      <c r="E56" s="181"/>
      <c r="F56" s="186" t="s">
        <v>24</v>
      </c>
      <c r="G56" s="187"/>
      <c r="H56" s="187"/>
      <c r="I56" s="187">
        <f>'1 1 Pol'!G36</f>
        <v>0</v>
      </c>
      <c r="J56" s="184" t="str">
        <f>IF(I72=0,"",I56/I72*100)</f>
        <v/>
      </c>
    </row>
    <row r="57" spans="1:10" ht="25.5" customHeight="1" x14ac:dyDescent="0.25">
      <c r="A57" s="174"/>
      <c r="B57" s="179" t="s">
        <v>69</v>
      </c>
      <c r="C57" s="180" t="s">
        <v>70</v>
      </c>
      <c r="D57" s="181"/>
      <c r="E57" s="181"/>
      <c r="F57" s="186" t="s">
        <v>24</v>
      </c>
      <c r="G57" s="187"/>
      <c r="H57" s="187"/>
      <c r="I57" s="187">
        <f>'1 1 Pol'!G43</f>
        <v>0</v>
      </c>
      <c r="J57" s="184" t="str">
        <f>IF(I72=0,"",I57/I72*100)</f>
        <v/>
      </c>
    </row>
    <row r="58" spans="1:10" ht="25.5" customHeight="1" x14ac:dyDescent="0.25">
      <c r="A58" s="174"/>
      <c r="B58" s="179" t="s">
        <v>71</v>
      </c>
      <c r="C58" s="180" t="s">
        <v>72</v>
      </c>
      <c r="D58" s="181"/>
      <c r="E58" s="181"/>
      <c r="F58" s="186" t="s">
        <v>24</v>
      </c>
      <c r="G58" s="187"/>
      <c r="H58" s="187"/>
      <c r="I58" s="187">
        <f>'1 1 Pol'!G55</f>
        <v>0</v>
      </c>
      <c r="J58" s="184" t="str">
        <f>IF(I72=0,"",I58/I72*100)</f>
        <v/>
      </c>
    </row>
    <row r="59" spans="1:10" ht="25.5" customHeight="1" x14ac:dyDescent="0.25">
      <c r="A59" s="174"/>
      <c r="B59" s="179" t="s">
        <v>73</v>
      </c>
      <c r="C59" s="180" t="s">
        <v>74</v>
      </c>
      <c r="D59" s="181"/>
      <c r="E59" s="181"/>
      <c r="F59" s="186" t="s">
        <v>25</v>
      </c>
      <c r="G59" s="187"/>
      <c r="H59" s="187"/>
      <c r="I59" s="187">
        <f>'1 1 Pol'!G58</f>
        <v>0</v>
      </c>
      <c r="J59" s="184" t="str">
        <f>IF(I72=0,"",I59/I72*100)</f>
        <v/>
      </c>
    </row>
    <row r="60" spans="1:10" ht="25.5" customHeight="1" x14ac:dyDescent="0.25">
      <c r="A60" s="174"/>
      <c r="B60" s="179" t="s">
        <v>75</v>
      </c>
      <c r="C60" s="180" t="s">
        <v>76</v>
      </c>
      <c r="D60" s="181"/>
      <c r="E60" s="181"/>
      <c r="F60" s="186" t="s">
        <v>25</v>
      </c>
      <c r="G60" s="187"/>
      <c r="H60" s="187"/>
      <c r="I60" s="187">
        <f>'1 1 Pol'!G60</f>
        <v>0</v>
      </c>
      <c r="J60" s="184" t="str">
        <f>IF(I72=0,"",I60/I72*100)</f>
        <v/>
      </c>
    </row>
    <row r="61" spans="1:10" ht="25.5" customHeight="1" x14ac:dyDescent="0.25">
      <c r="A61" s="174"/>
      <c r="B61" s="179" t="s">
        <v>77</v>
      </c>
      <c r="C61" s="180" t="s">
        <v>78</v>
      </c>
      <c r="D61" s="181"/>
      <c r="E61" s="181"/>
      <c r="F61" s="186" t="s">
        <v>25</v>
      </c>
      <c r="G61" s="187"/>
      <c r="H61" s="187"/>
      <c r="I61" s="187">
        <f>'1 1 Pol'!G67</f>
        <v>0</v>
      </c>
      <c r="J61" s="184" t="str">
        <f>IF(I72=0,"",I61/I72*100)</f>
        <v/>
      </c>
    </row>
    <row r="62" spans="1:10" ht="25.5" customHeight="1" x14ac:dyDescent="0.25">
      <c r="A62" s="174"/>
      <c r="B62" s="179" t="s">
        <v>79</v>
      </c>
      <c r="C62" s="180" t="s">
        <v>80</v>
      </c>
      <c r="D62" s="181"/>
      <c r="E62" s="181"/>
      <c r="F62" s="186" t="s">
        <v>25</v>
      </c>
      <c r="G62" s="187"/>
      <c r="H62" s="187"/>
      <c r="I62" s="187">
        <f>'1 1 Pol'!G76</f>
        <v>0</v>
      </c>
      <c r="J62" s="184" t="str">
        <f>IF(I72=0,"",I62/I72*100)</f>
        <v/>
      </c>
    </row>
    <row r="63" spans="1:10" ht="25.5" customHeight="1" x14ac:dyDescent="0.25">
      <c r="A63" s="174"/>
      <c r="B63" s="179" t="s">
        <v>81</v>
      </c>
      <c r="C63" s="180" t="s">
        <v>82</v>
      </c>
      <c r="D63" s="181"/>
      <c r="E63" s="181"/>
      <c r="F63" s="186" t="s">
        <v>25</v>
      </c>
      <c r="G63" s="187"/>
      <c r="H63" s="187"/>
      <c r="I63" s="187">
        <f>'1 1 Pol'!G92</f>
        <v>0</v>
      </c>
      <c r="J63" s="184" t="str">
        <f>IF(I72=0,"",I63/I72*100)</f>
        <v/>
      </c>
    </row>
    <row r="64" spans="1:10" ht="25.5" customHeight="1" x14ac:dyDescent="0.25">
      <c r="A64" s="174"/>
      <c r="B64" s="179" t="s">
        <v>83</v>
      </c>
      <c r="C64" s="180" t="s">
        <v>84</v>
      </c>
      <c r="D64" s="181"/>
      <c r="E64" s="181"/>
      <c r="F64" s="186" t="s">
        <v>25</v>
      </c>
      <c r="G64" s="187"/>
      <c r="H64" s="187"/>
      <c r="I64" s="187">
        <f>'1 1 Pol'!G109</f>
        <v>0</v>
      </c>
      <c r="J64" s="184" t="str">
        <f>IF(I72=0,"",I64/I72*100)</f>
        <v/>
      </c>
    </row>
    <row r="65" spans="1:10" ht="25.5" customHeight="1" x14ac:dyDescent="0.25">
      <c r="A65" s="174"/>
      <c r="B65" s="179" t="s">
        <v>85</v>
      </c>
      <c r="C65" s="180" t="s">
        <v>86</v>
      </c>
      <c r="D65" s="181"/>
      <c r="E65" s="181"/>
      <c r="F65" s="186" t="s">
        <v>25</v>
      </c>
      <c r="G65" s="187"/>
      <c r="H65" s="187"/>
      <c r="I65" s="187">
        <f>'1 1 Pol'!G120</f>
        <v>0</v>
      </c>
      <c r="J65" s="184" t="str">
        <f>IF(I72=0,"",I65/I72*100)</f>
        <v/>
      </c>
    </row>
    <row r="66" spans="1:10" ht="25.5" customHeight="1" x14ac:dyDescent="0.25">
      <c r="A66" s="174"/>
      <c r="B66" s="179" t="s">
        <v>87</v>
      </c>
      <c r="C66" s="180" t="s">
        <v>88</v>
      </c>
      <c r="D66" s="181"/>
      <c r="E66" s="181"/>
      <c r="F66" s="186" t="s">
        <v>25</v>
      </c>
      <c r="G66" s="187"/>
      <c r="H66" s="187"/>
      <c r="I66" s="187">
        <f>'1 1 Pol'!G126</f>
        <v>0</v>
      </c>
      <c r="J66" s="184" t="str">
        <f>IF(I72=0,"",I66/I72*100)</f>
        <v/>
      </c>
    </row>
    <row r="67" spans="1:10" ht="25.5" customHeight="1" x14ac:dyDescent="0.25">
      <c r="A67" s="174"/>
      <c r="B67" s="179" t="s">
        <v>89</v>
      </c>
      <c r="C67" s="180" t="s">
        <v>90</v>
      </c>
      <c r="D67" s="181"/>
      <c r="E67" s="181"/>
      <c r="F67" s="186" t="s">
        <v>26</v>
      </c>
      <c r="G67" s="187"/>
      <c r="H67" s="187"/>
      <c r="I67" s="187">
        <f>'1 1 Pol'!G132</f>
        <v>0</v>
      </c>
      <c r="J67" s="184" t="str">
        <f>IF(I72=0,"",I67/I72*100)</f>
        <v/>
      </c>
    </row>
    <row r="68" spans="1:10" ht="25.5" customHeight="1" x14ac:dyDescent="0.25">
      <c r="A68" s="174"/>
      <c r="B68" s="179" t="s">
        <v>91</v>
      </c>
      <c r="C68" s="180" t="s">
        <v>92</v>
      </c>
      <c r="D68" s="181"/>
      <c r="E68" s="181"/>
      <c r="F68" s="186" t="s">
        <v>26</v>
      </c>
      <c r="G68" s="187"/>
      <c r="H68" s="187"/>
      <c r="I68" s="187">
        <f>'1 1 Pol'!G134</f>
        <v>0</v>
      </c>
      <c r="J68" s="184" t="str">
        <f>IF(I72=0,"",I68/I72*100)</f>
        <v/>
      </c>
    </row>
    <row r="69" spans="1:10" ht="25.5" customHeight="1" x14ac:dyDescent="0.25">
      <c r="A69" s="174"/>
      <c r="B69" s="179" t="s">
        <v>93</v>
      </c>
      <c r="C69" s="180" t="s">
        <v>94</v>
      </c>
      <c r="D69" s="181"/>
      <c r="E69" s="181"/>
      <c r="F69" s="186" t="s">
        <v>26</v>
      </c>
      <c r="G69" s="187"/>
      <c r="H69" s="187"/>
      <c r="I69" s="187">
        <f>'1 1 Pol'!G136</f>
        <v>0</v>
      </c>
      <c r="J69" s="184" t="str">
        <f>IF(I72=0,"",I69/I72*100)</f>
        <v/>
      </c>
    </row>
    <row r="70" spans="1:10" ht="25.5" customHeight="1" x14ac:dyDescent="0.25">
      <c r="A70" s="174"/>
      <c r="B70" s="179" t="s">
        <v>95</v>
      </c>
      <c r="C70" s="180" t="s">
        <v>27</v>
      </c>
      <c r="D70" s="181"/>
      <c r="E70" s="181"/>
      <c r="F70" s="186" t="s">
        <v>95</v>
      </c>
      <c r="G70" s="187"/>
      <c r="H70" s="187"/>
      <c r="I70" s="187">
        <f>'00 0 Naklady'!G8</f>
        <v>0</v>
      </c>
      <c r="J70" s="184" t="str">
        <f>IF(I72=0,"",I70/I72*100)</f>
        <v/>
      </c>
    </row>
    <row r="71" spans="1:10" ht="25.5" customHeight="1" x14ac:dyDescent="0.25">
      <c r="A71" s="174"/>
      <c r="B71" s="179" t="s">
        <v>96</v>
      </c>
      <c r="C71" s="180" t="s">
        <v>28</v>
      </c>
      <c r="D71" s="181"/>
      <c r="E71" s="181"/>
      <c r="F71" s="186" t="s">
        <v>96</v>
      </c>
      <c r="G71" s="187"/>
      <c r="H71" s="187"/>
      <c r="I71" s="187">
        <f>'00 0 Naklady'!G11</f>
        <v>0</v>
      </c>
      <c r="J71" s="184" t="str">
        <f>IF(I72=0,"",I71/I72*100)</f>
        <v/>
      </c>
    </row>
    <row r="72" spans="1:10" ht="25.5" customHeight="1" x14ac:dyDescent="0.25">
      <c r="A72" s="175"/>
      <c r="B72" s="182" t="s">
        <v>1</v>
      </c>
      <c r="C72" s="182"/>
      <c r="D72" s="183"/>
      <c r="E72" s="183"/>
      <c r="F72" s="188"/>
      <c r="G72" s="189"/>
      <c r="H72" s="189"/>
      <c r="I72" s="189">
        <f>SUM(I51:I71)</f>
        <v>0</v>
      </c>
      <c r="J72" s="185">
        <f>SUM(J51:J71)</f>
        <v>0</v>
      </c>
    </row>
    <row r="73" spans="1:10" x14ac:dyDescent="0.25">
      <c r="F73" s="127"/>
      <c r="G73" s="126"/>
      <c r="H73" s="127"/>
      <c r="I73" s="126"/>
      <c r="J73" s="128"/>
    </row>
    <row r="74" spans="1:10" x14ac:dyDescent="0.25">
      <c r="F74" s="127"/>
      <c r="G74" s="126"/>
      <c r="H74" s="127"/>
      <c r="I74" s="126"/>
      <c r="J74" s="128"/>
    </row>
    <row r="75" spans="1:10" x14ac:dyDescent="0.25">
      <c r="F75" s="127"/>
      <c r="G75" s="126"/>
      <c r="H75" s="127"/>
      <c r="I75" s="126"/>
      <c r="J75" s="128"/>
    </row>
  </sheetData>
  <sheetProtection algorithmName="SHA-512" hashValue="jBY3x/5VVH76zPMTj9UkqE0HOhgbquvpfpsanmiLgJ9i6yXDFcFaTQBs+lOnGfFGxr+wIbwsLvPaT/+IcGfrWw==" saltValue="m9SzMWDjdIUVjH62nspYq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8" t="s">
        <v>7</v>
      </c>
      <c r="B2" s="77"/>
      <c r="C2" s="102"/>
      <c r="D2" s="102"/>
      <c r="E2" s="102"/>
      <c r="F2" s="102"/>
      <c r="G2" s="103"/>
    </row>
    <row r="3" spans="1:7" ht="24.9" customHeight="1" x14ac:dyDescent="0.25">
      <c r="A3" s="78" t="s">
        <v>8</v>
      </c>
      <c r="B3" s="77"/>
      <c r="C3" s="102"/>
      <c r="D3" s="102"/>
      <c r="E3" s="102"/>
      <c r="F3" s="102"/>
      <c r="G3" s="103"/>
    </row>
    <row r="4" spans="1:7" ht="24.9" customHeight="1" x14ac:dyDescent="0.25">
      <c r="A4" s="78" t="s">
        <v>9</v>
      </c>
      <c r="B4" s="77"/>
      <c r="C4" s="102"/>
      <c r="D4" s="102"/>
      <c r="E4" s="102"/>
      <c r="F4" s="102"/>
      <c r="G4" s="103"/>
    </row>
    <row r="5" spans="1:7" x14ac:dyDescent="0.25">
      <c r="B5" s="6"/>
      <c r="C5" s="7"/>
      <c r="D5" s="8"/>
    </row>
  </sheetData>
  <sheetProtection algorithmName="SHA-512" hashValue="LiHI+DTBffSrErc5p7twGsPlbV72AfSTupltnZN0LpSzDUUdt0AbcKxpGF1njoMWWsBC2yXhIdpg2R3wgwYM1w==" saltValue="c8Y8dRt/o0+iIEnbg0iKL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97</v>
      </c>
      <c r="B1" s="192"/>
      <c r="C1" s="192"/>
      <c r="D1" s="192"/>
      <c r="E1" s="192"/>
      <c r="F1" s="192"/>
      <c r="G1" s="192"/>
      <c r="AG1" t="s">
        <v>98</v>
      </c>
    </row>
    <row r="2" spans="1:60" ht="25.05" customHeight="1" x14ac:dyDescent="0.25">
      <c r="A2" s="193" t="s">
        <v>7</v>
      </c>
      <c r="B2" s="77" t="s">
        <v>43</v>
      </c>
      <c r="C2" s="196" t="s">
        <v>44</v>
      </c>
      <c r="D2" s="194"/>
      <c r="E2" s="194"/>
      <c r="F2" s="194"/>
      <c r="G2" s="195"/>
      <c r="AG2" t="s">
        <v>99</v>
      </c>
    </row>
    <row r="3" spans="1:60" ht="25.05" customHeight="1" x14ac:dyDescent="0.25">
      <c r="A3" s="193" t="s">
        <v>8</v>
      </c>
      <c r="B3" s="77" t="s">
        <v>46</v>
      </c>
      <c r="C3" s="196" t="s">
        <v>47</v>
      </c>
      <c r="D3" s="194"/>
      <c r="E3" s="194"/>
      <c r="F3" s="194"/>
      <c r="G3" s="195"/>
      <c r="AC3" s="125" t="s">
        <v>100</v>
      </c>
      <c r="AG3" t="s">
        <v>101</v>
      </c>
    </row>
    <row r="4" spans="1:60" ht="25.05" customHeight="1" x14ac:dyDescent="0.25">
      <c r="A4" s="197" t="s">
        <v>9</v>
      </c>
      <c r="B4" s="198" t="s">
        <v>48</v>
      </c>
      <c r="C4" s="199" t="s">
        <v>49</v>
      </c>
      <c r="D4" s="200"/>
      <c r="E4" s="200"/>
      <c r="F4" s="200"/>
      <c r="G4" s="201"/>
      <c r="AG4" t="s">
        <v>102</v>
      </c>
    </row>
    <row r="5" spans="1:60" x14ac:dyDescent="0.25">
      <c r="D5" s="191"/>
    </row>
    <row r="6" spans="1:60" ht="39.6" x14ac:dyDescent="0.25">
      <c r="A6" s="203" t="s">
        <v>103</v>
      </c>
      <c r="B6" s="205" t="s">
        <v>104</v>
      </c>
      <c r="C6" s="205" t="s">
        <v>105</v>
      </c>
      <c r="D6" s="204" t="s">
        <v>106</v>
      </c>
      <c r="E6" s="203" t="s">
        <v>107</v>
      </c>
      <c r="F6" s="202" t="s">
        <v>108</v>
      </c>
      <c r="G6" s="203" t="s">
        <v>29</v>
      </c>
      <c r="H6" s="206" t="s">
        <v>30</v>
      </c>
      <c r="I6" s="206" t="s">
        <v>109</v>
      </c>
      <c r="J6" s="206" t="s">
        <v>31</v>
      </c>
      <c r="K6" s="206" t="s">
        <v>110</v>
      </c>
      <c r="L6" s="206" t="s">
        <v>111</v>
      </c>
      <c r="M6" s="206" t="s">
        <v>112</v>
      </c>
      <c r="N6" s="206" t="s">
        <v>113</v>
      </c>
      <c r="O6" s="206" t="s">
        <v>114</v>
      </c>
      <c r="P6" s="206" t="s">
        <v>115</v>
      </c>
      <c r="Q6" s="206" t="s">
        <v>116</v>
      </c>
      <c r="R6" s="206" t="s">
        <v>117</v>
      </c>
      <c r="S6" s="206" t="s">
        <v>118</v>
      </c>
      <c r="T6" s="206" t="s">
        <v>119</v>
      </c>
      <c r="U6" s="206" t="s">
        <v>120</v>
      </c>
      <c r="V6" s="206" t="s">
        <v>121</v>
      </c>
      <c r="W6" s="206" t="s">
        <v>122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123</v>
      </c>
      <c r="B8" s="219" t="s">
        <v>95</v>
      </c>
      <c r="C8" s="234" t="s">
        <v>27</v>
      </c>
      <c r="D8" s="220"/>
      <c r="E8" s="221"/>
      <c r="F8" s="222"/>
      <c r="G8" s="222">
        <f>SUMIF(AG9:AG10,"&lt;&gt;NOR",G9:G10)</f>
        <v>0</v>
      </c>
      <c r="H8" s="222"/>
      <c r="I8" s="222">
        <f>SUM(I9:I10)</f>
        <v>0</v>
      </c>
      <c r="J8" s="222"/>
      <c r="K8" s="222">
        <f>SUM(K9:K10)</f>
        <v>0</v>
      </c>
      <c r="L8" s="222"/>
      <c r="M8" s="222">
        <f>SUM(M9:M10)</f>
        <v>0</v>
      </c>
      <c r="N8" s="222"/>
      <c r="O8" s="222">
        <f>SUM(O9:O10)</f>
        <v>0</v>
      </c>
      <c r="P8" s="222"/>
      <c r="Q8" s="222">
        <f>SUM(Q9:Q10)</f>
        <v>0</v>
      </c>
      <c r="R8" s="222"/>
      <c r="S8" s="222"/>
      <c r="T8" s="223"/>
      <c r="U8" s="217"/>
      <c r="V8" s="217">
        <f>SUM(V9:V10)</f>
        <v>0</v>
      </c>
      <c r="W8" s="217"/>
      <c r="AG8" t="s">
        <v>124</v>
      </c>
    </row>
    <row r="9" spans="1:60" outlineLevel="1" x14ac:dyDescent="0.25">
      <c r="A9" s="224">
        <v>1</v>
      </c>
      <c r="B9" s="225" t="s">
        <v>125</v>
      </c>
      <c r="C9" s="235" t="s">
        <v>126</v>
      </c>
      <c r="D9" s="226" t="s">
        <v>127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128</v>
      </c>
      <c r="T9" s="230" t="s">
        <v>129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130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ht="21" outlineLevel="1" x14ac:dyDescent="0.25">
      <c r="A10" s="214"/>
      <c r="B10" s="215"/>
      <c r="C10" s="236" t="s">
        <v>131</v>
      </c>
      <c r="D10" s="232"/>
      <c r="E10" s="232"/>
      <c r="F10" s="232"/>
      <c r="G10" s="232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132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31" t="str">
        <f>C10</f>
        <v>Náklady na ztížené provádění stavebních prací v důsledku nepřerušeného provozu na staveništi nebo v případech nepřerušeného provozu v objektech v nichž se stavební práce provádí.</v>
      </c>
      <c r="BB10" s="207"/>
      <c r="BC10" s="207"/>
      <c r="BD10" s="207"/>
      <c r="BE10" s="207"/>
      <c r="BF10" s="207"/>
      <c r="BG10" s="207"/>
      <c r="BH10" s="207"/>
    </row>
    <row r="11" spans="1:60" x14ac:dyDescent="0.25">
      <c r="A11" s="218" t="s">
        <v>123</v>
      </c>
      <c r="B11" s="219" t="s">
        <v>96</v>
      </c>
      <c r="C11" s="234" t="s">
        <v>28</v>
      </c>
      <c r="D11" s="220"/>
      <c r="E11" s="221"/>
      <c r="F11" s="222"/>
      <c r="G11" s="222">
        <f>SUMIF(AG12:AG15,"&lt;&gt;NOR",G12:G15)</f>
        <v>0</v>
      </c>
      <c r="H11" s="222"/>
      <c r="I11" s="222">
        <f>SUM(I12:I15)</f>
        <v>0</v>
      </c>
      <c r="J11" s="222"/>
      <c r="K11" s="222">
        <f>SUM(K12:K15)</f>
        <v>0</v>
      </c>
      <c r="L11" s="222"/>
      <c r="M11" s="222">
        <f>SUM(M12:M15)</f>
        <v>0</v>
      </c>
      <c r="N11" s="222"/>
      <c r="O11" s="222">
        <f>SUM(O12:O15)</f>
        <v>0</v>
      </c>
      <c r="P11" s="222"/>
      <c r="Q11" s="222">
        <f>SUM(Q12:Q15)</f>
        <v>0</v>
      </c>
      <c r="R11" s="222"/>
      <c r="S11" s="222"/>
      <c r="T11" s="223"/>
      <c r="U11" s="217"/>
      <c r="V11" s="217">
        <f>SUM(V12:V15)</f>
        <v>0</v>
      </c>
      <c r="W11" s="217"/>
      <c r="AG11" t="s">
        <v>124</v>
      </c>
    </row>
    <row r="12" spans="1:60" outlineLevel="1" x14ac:dyDescent="0.25">
      <c r="A12" s="224">
        <v>2</v>
      </c>
      <c r="B12" s="225" t="s">
        <v>133</v>
      </c>
      <c r="C12" s="235" t="s">
        <v>134</v>
      </c>
      <c r="D12" s="226" t="s">
        <v>127</v>
      </c>
      <c r="E12" s="227">
        <v>1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/>
      <c r="S12" s="229" t="s">
        <v>128</v>
      </c>
      <c r="T12" s="230" t="s">
        <v>129</v>
      </c>
      <c r="U12" s="216">
        <v>0</v>
      </c>
      <c r="V12" s="216">
        <f>ROUND(E12*U12,2)</f>
        <v>0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135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ht="31.2" outlineLevel="1" x14ac:dyDescent="0.25">
      <c r="A13" s="214"/>
      <c r="B13" s="215"/>
      <c r="C13" s="236" t="s">
        <v>136</v>
      </c>
      <c r="D13" s="232"/>
      <c r="E13" s="232"/>
      <c r="F13" s="232"/>
      <c r="G13" s="232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132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31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24">
        <v>3</v>
      </c>
      <c r="B14" s="225" t="s">
        <v>137</v>
      </c>
      <c r="C14" s="235" t="s">
        <v>138</v>
      </c>
      <c r="D14" s="226" t="s">
        <v>127</v>
      </c>
      <c r="E14" s="227">
        <v>1</v>
      </c>
      <c r="F14" s="228"/>
      <c r="G14" s="229">
        <f>ROUND(E14*F14,2)</f>
        <v>0</v>
      </c>
      <c r="H14" s="228"/>
      <c r="I14" s="229">
        <f>ROUND(E14*H14,2)</f>
        <v>0</v>
      </c>
      <c r="J14" s="228"/>
      <c r="K14" s="229">
        <f>ROUND(E14*J14,2)</f>
        <v>0</v>
      </c>
      <c r="L14" s="229">
        <v>21</v>
      </c>
      <c r="M14" s="229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29"/>
      <c r="S14" s="229" t="s">
        <v>128</v>
      </c>
      <c r="T14" s="230" t="s">
        <v>129</v>
      </c>
      <c r="U14" s="216">
        <v>0</v>
      </c>
      <c r="V14" s="216">
        <f>ROUND(E14*U14,2)</f>
        <v>0</v>
      </c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135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14"/>
      <c r="B15" s="215"/>
      <c r="C15" s="236" t="s">
        <v>139</v>
      </c>
      <c r="D15" s="232"/>
      <c r="E15" s="232"/>
      <c r="F15" s="232"/>
      <c r="G15" s="232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132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x14ac:dyDescent="0.25">
      <c r="A16" s="5"/>
      <c r="B16" s="6"/>
      <c r="C16" s="237"/>
      <c r="D16" s="8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AE16">
        <v>15</v>
      </c>
      <c r="AF16">
        <v>21</v>
      </c>
    </row>
    <row r="17" spans="1:33" x14ac:dyDescent="0.25">
      <c r="A17" s="210"/>
      <c r="B17" s="211" t="s">
        <v>29</v>
      </c>
      <c r="C17" s="238"/>
      <c r="D17" s="212"/>
      <c r="E17" s="213"/>
      <c r="F17" s="213"/>
      <c r="G17" s="233">
        <f>G8+G11</f>
        <v>0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AE17">
        <f>SUMIF(L7:L15,AE16,G7:G15)</f>
        <v>0</v>
      </c>
      <c r="AF17">
        <f>SUMIF(L7:L15,AF16,G7:G15)</f>
        <v>0</v>
      </c>
      <c r="AG17" t="s">
        <v>140</v>
      </c>
    </row>
    <row r="18" spans="1:33" x14ac:dyDescent="0.25">
      <c r="C18" s="239"/>
      <c r="D18" s="191"/>
      <c r="AG18" t="s">
        <v>141</v>
      </c>
    </row>
    <row r="19" spans="1:33" x14ac:dyDescent="0.25">
      <c r="D19" s="191"/>
    </row>
    <row r="20" spans="1:33" x14ac:dyDescent="0.25">
      <c r="D20" s="191"/>
    </row>
    <row r="21" spans="1:33" x14ac:dyDescent="0.25">
      <c r="D21" s="191"/>
    </row>
    <row r="22" spans="1:33" x14ac:dyDescent="0.25">
      <c r="D22" s="191"/>
    </row>
    <row r="23" spans="1:33" x14ac:dyDescent="0.25">
      <c r="D23" s="191"/>
    </row>
    <row r="24" spans="1:33" x14ac:dyDescent="0.25">
      <c r="D24" s="191"/>
    </row>
    <row r="25" spans="1:33" x14ac:dyDescent="0.25">
      <c r="D25" s="191"/>
    </row>
    <row r="26" spans="1:33" x14ac:dyDescent="0.25">
      <c r="D26" s="191"/>
    </row>
    <row r="27" spans="1:33" x14ac:dyDescent="0.25">
      <c r="D27" s="191"/>
    </row>
    <row r="28" spans="1:33" x14ac:dyDescent="0.25">
      <c r="D28" s="191"/>
    </row>
    <row r="29" spans="1:33" x14ac:dyDescent="0.25">
      <c r="D29" s="191"/>
    </row>
    <row r="30" spans="1:33" x14ac:dyDescent="0.25">
      <c r="D30" s="191"/>
    </row>
    <row r="31" spans="1:33" x14ac:dyDescent="0.25">
      <c r="D31" s="191"/>
    </row>
    <row r="32" spans="1:33" x14ac:dyDescent="0.25">
      <c r="D32" s="191"/>
    </row>
    <row r="33" spans="4:4" x14ac:dyDescent="0.25">
      <c r="D33" s="191"/>
    </row>
    <row r="34" spans="4:4" x14ac:dyDescent="0.25">
      <c r="D34" s="191"/>
    </row>
    <row r="35" spans="4:4" x14ac:dyDescent="0.25">
      <c r="D35" s="191"/>
    </row>
    <row r="36" spans="4:4" x14ac:dyDescent="0.25">
      <c r="D36" s="191"/>
    </row>
    <row r="37" spans="4:4" x14ac:dyDescent="0.25">
      <c r="D37" s="191"/>
    </row>
    <row r="38" spans="4:4" x14ac:dyDescent="0.25">
      <c r="D38" s="191"/>
    </row>
    <row r="39" spans="4:4" x14ac:dyDescent="0.25">
      <c r="D39" s="191"/>
    </row>
    <row r="40" spans="4:4" x14ac:dyDescent="0.25">
      <c r="D40" s="191"/>
    </row>
    <row r="41" spans="4:4" x14ac:dyDescent="0.25">
      <c r="D41" s="191"/>
    </row>
    <row r="42" spans="4:4" x14ac:dyDescent="0.25">
      <c r="D42" s="191"/>
    </row>
    <row r="43" spans="4:4" x14ac:dyDescent="0.25">
      <c r="D43" s="191"/>
    </row>
    <row r="44" spans="4:4" x14ac:dyDescent="0.25">
      <c r="D44" s="191"/>
    </row>
    <row r="45" spans="4:4" x14ac:dyDescent="0.25">
      <c r="D45" s="191"/>
    </row>
    <row r="46" spans="4:4" x14ac:dyDescent="0.25">
      <c r="D46" s="191"/>
    </row>
    <row r="47" spans="4:4" x14ac:dyDescent="0.25">
      <c r="D47" s="191"/>
    </row>
    <row r="48" spans="4:4" x14ac:dyDescent="0.25">
      <c r="D48" s="191"/>
    </row>
    <row r="49" spans="4:4" x14ac:dyDescent="0.25">
      <c r="D49" s="191"/>
    </row>
    <row r="50" spans="4:4" x14ac:dyDescent="0.25">
      <c r="D50" s="191"/>
    </row>
    <row r="51" spans="4:4" x14ac:dyDescent="0.25">
      <c r="D51" s="191"/>
    </row>
    <row r="52" spans="4:4" x14ac:dyDescent="0.25">
      <c r="D52" s="191"/>
    </row>
    <row r="53" spans="4:4" x14ac:dyDescent="0.25">
      <c r="D53" s="191"/>
    </row>
    <row r="54" spans="4:4" x14ac:dyDescent="0.25">
      <c r="D54" s="191"/>
    </row>
    <row r="55" spans="4:4" x14ac:dyDescent="0.25">
      <c r="D55" s="191"/>
    </row>
    <row r="56" spans="4:4" x14ac:dyDescent="0.25">
      <c r="D56" s="191"/>
    </row>
    <row r="57" spans="4:4" x14ac:dyDescent="0.25">
      <c r="D57" s="191"/>
    </row>
    <row r="58" spans="4:4" x14ac:dyDescent="0.25">
      <c r="D58" s="191"/>
    </row>
    <row r="59" spans="4:4" x14ac:dyDescent="0.25">
      <c r="D59" s="191"/>
    </row>
    <row r="60" spans="4:4" x14ac:dyDescent="0.25">
      <c r="D60" s="191"/>
    </row>
    <row r="61" spans="4:4" x14ac:dyDescent="0.25">
      <c r="D61" s="191"/>
    </row>
    <row r="62" spans="4:4" x14ac:dyDescent="0.25">
      <c r="D62" s="191"/>
    </row>
    <row r="63" spans="4:4" x14ac:dyDescent="0.25">
      <c r="D63" s="191"/>
    </row>
    <row r="64" spans="4:4" x14ac:dyDescent="0.25">
      <c r="D64" s="191"/>
    </row>
    <row r="65" spans="4:4" x14ac:dyDescent="0.25">
      <c r="D65" s="191"/>
    </row>
    <row r="66" spans="4:4" x14ac:dyDescent="0.25">
      <c r="D66" s="191"/>
    </row>
    <row r="67" spans="4:4" x14ac:dyDescent="0.25">
      <c r="D67" s="191"/>
    </row>
    <row r="68" spans="4:4" x14ac:dyDescent="0.25">
      <c r="D68" s="191"/>
    </row>
    <row r="69" spans="4:4" x14ac:dyDescent="0.25">
      <c r="D69" s="191"/>
    </row>
    <row r="70" spans="4:4" x14ac:dyDescent="0.25">
      <c r="D70" s="191"/>
    </row>
    <row r="71" spans="4:4" x14ac:dyDescent="0.25">
      <c r="D71" s="191"/>
    </row>
    <row r="72" spans="4:4" x14ac:dyDescent="0.25">
      <c r="D72" s="191"/>
    </row>
    <row r="73" spans="4:4" x14ac:dyDescent="0.25">
      <c r="D73" s="191"/>
    </row>
    <row r="74" spans="4:4" x14ac:dyDescent="0.25">
      <c r="D74" s="191"/>
    </row>
    <row r="75" spans="4:4" x14ac:dyDescent="0.25">
      <c r="D75" s="191"/>
    </row>
    <row r="76" spans="4:4" x14ac:dyDescent="0.25">
      <c r="D76" s="191"/>
    </row>
    <row r="77" spans="4:4" x14ac:dyDescent="0.25">
      <c r="D77" s="191"/>
    </row>
    <row r="78" spans="4:4" x14ac:dyDescent="0.25">
      <c r="D78" s="191"/>
    </row>
    <row r="79" spans="4:4" x14ac:dyDescent="0.25">
      <c r="D79" s="191"/>
    </row>
    <row r="80" spans="4:4" x14ac:dyDescent="0.25">
      <c r="D80" s="191"/>
    </row>
    <row r="81" spans="4:4" x14ac:dyDescent="0.25">
      <c r="D81" s="191"/>
    </row>
    <row r="82" spans="4:4" x14ac:dyDescent="0.25">
      <c r="D82" s="191"/>
    </row>
    <row r="83" spans="4:4" x14ac:dyDescent="0.25">
      <c r="D83" s="191"/>
    </row>
    <row r="84" spans="4:4" x14ac:dyDescent="0.25">
      <c r="D84" s="191"/>
    </row>
    <row r="85" spans="4:4" x14ac:dyDescent="0.25">
      <c r="D85" s="191"/>
    </row>
    <row r="86" spans="4:4" x14ac:dyDescent="0.25">
      <c r="D86" s="191"/>
    </row>
    <row r="87" spans="4:4" x14ac:dyDescent="0.25">
      <c r="D87" s="191"/>
    </row>
    <row r="88" spans="4:4" x14ac:dyDescent="0.25">
      <c r="D88" s="191"/>
    </row>
    <row r="89" spans="4:4" x14ac:dyDescent="0.25">
      <c r="D89" s="191"/>
    </row>
    <row r="90" spans="4:4" x14ac:dyDescent="0.25">
      <c r="D90" s="191"/>
    </row>
    <row r="91" spans="4:4" x14ac:dyDescent="0.25">
      <c r="D91" s="191"/>
    </row>
    <row r="92" spans="4:4" x14ac:dyDescent="0.25">
      <c r="D92" s="191"/>
    </row>
    <row r="93" spans="4:4" x14ac:dyDescent="0.25">
      <c r="D93" s="191"/>
    </row>
    <row r="94" spans="4:4" x14ac:dyDescent="0.25">
      <c r="D94" s="191"/>
    </row>
    <row r="95" spans="4:4" x14ac:dyDescent="0.25">
      <c r="D95" s="191"/>
    </row>
    <row r="96" spans="4:4" x14ac:dyDescent="0.25">
      <c r="D96" s="191"/>
    </row>
    <row r="97" spans="4:4" x14ac:dyDescent="0.25">
      <c r="D97" s="191"/>
    </row>
    <row r="98" spans="4:4" x14ac:dyDescent="0.25">
      <c r="D98" s="191"/>
    </row>
    <row r="99" spans="4:4" x14ac:dyDescent="0.25">
      <c r="D99" s="191"/>
    </row>
    <row r="100" spans="4:4" x14ac:dyDescent="0.25">
      <c r="D100" s="191"/>
    </row>
    <row r="101" spans="4:4" x14ac:dyDescent="0.25">
      <c r="D101" s="191"/>
    </row>
    <row r="102" spans="4:4" x14ac:dyDescent="0.25">
      <c r="D102" s="191"/>
    </row>
    <row r="103" spans="4:4" x14ac:dyDescent="0.25">
      <c r="D103" s="191"/>
    </row>
    <row r="104" spans="4:4" x14ac:dyDescent="0.25">
      <c r="D104" s="191"/>
    </row>
    <row r="105" spans="4:4" x14ac:dyDescent="0.25">
      <c r="D105" s="191"/>
    </row>
    <row r="106" spans="4:4" x14ac:dyDescent="0.25">
      <c r="D106" s="191"/>
    </row>
    <row r="107" spans="4:4" x14ac:dyDescent="0.25">
      <c r="D107" s="191"/>
    </row>
    <row r="108" spans="4:4" x14ac:dyDescent="0.25">
      <c r="D108" s="191"/>
    </row>
    <row r="109" spans="4:4" x14ac:dyDescent="0.25">
      <c r="D109" s="191"/>
    </row>
    <row r="110" spans="4:4" x14ac:dyDescent="0.25">
      <c r="D110" s="191"/>
    </row>
    <row r="111" spans="4:4" x14ac:dyDescent="0.25">
      <c r="D111" s="191"/>
    </row>
    <row r="112" spans="4:4" x14ac:dyDescent="0.25">
      <c r="D112" s="191"/>
    </row>
    <row r="113" spans="4:4" x14ac:dyDescent="0.25">
      <c r="D113" s="191"/>
    </row>
    <row r="114" spans="4:4" x14ac:dyDescent="0.25">
      <c r="D114" s="191"/>
    </row>
    <row r="115" spans="4:4" x14ac:dyDescent="0.25">
      <c r="D115" s="191"/>
    </row>
    <row r="116" spans="4:4" x14ac:dyDescent="0.25">
      <c r="D116" s="191"/>
    </row>
    <row r="117" spans="4:4" x14ac:dyDescent="0.25">
      <c r="D117" s="191"/>
    </row>
    <row r="118" spans="4:4" x14ac:dyDescent="0.25">
      <c r="D118" s="191"/>
    </row>
    <row r="119" spans="4:4" x14ac:dyDescent="0.25">
      <c r="D119" s="191"/>
    </row>
    <row r="120" spans="4:4" x14ac:dyDescent="0.25">
      <c r="D120" s="191"/>
    </row>
    <row r="121" spans="4:4" x14ac:dyDescent="0.25">
      <c r="D121" s="191"/>
    </row>
    <row r="122" spans="4:4" x14ac:dyDescent="0.25">
      <c r="D122" s="191"/>
    </row>
    <row r="123" spans="4:4" x14ac:dyDescent="0.25">
      <c r="D123" s="191"/>
    </row>
    <row r="124" spans="4:4" x14ac:dyDescent="0.25">
      <c r="D124" s="191"/>
    </row>
    <row r="125" spans="4:4" x14ac:dyDescent="0.25">
      <c r="D125" s="191"/>
    </row>
    <row r="126" spans="4:4" x14ac:dyDescent="0.25">
      <c r="D126" s="191"/>
    </row>
    <row r="127" spans="4:4" x14ac:dyDescent="0.25">
      <c r="D127" s="191"/>
    </row>
    <row r="128" spans="4:4" x14ac:dyDescent="0.25">
      <c r="D128" s="191"/>
    </row>
    <row r="129" spans="4:4" x14ac:dyDescent="0.25">
      <c r="D129" s="191"/>
    </row>
    <row r="130" spans="4:4" x14ac:dyDescent="0.25">
      <c r="D130" s="191"/>
    </row>
    <row r="131" spans="4:4" x14ac:dyDescent="0.25">
      <c r="D131" s="191"/>
    </row>
    <row r="132" spans="4:4" x14ac:dyDescent="0.25">
      <c r="D132" s="191"/>
    </row>
    <row r="133" spans="4:4" x14ac:dyDescent="0.25">
      <c r="D133" s="191"/>
    </row>
    <row r="134" spans="4:4" x14ac:dyDescent="0.25">
      <c r="D134" s="191"/>
    </row>
    <row r="135" spans="4:4" x14ac:dyDescent="0.25">
      <c r="D135" s="191"/>
    </row>
    <row r="136" spans="4:4" x14ac:dyDescent="0.25">
      <c r="D136" s="191"/>
    </row>
    <row r="137" spans="4:4" x14ac:dyDescent="0.25">
      <c r="D137" s="191"/>
    </row>
    <row r="138" spans="4:4" x14ac:dyDescent="0.25">
      <c r="D138" s="191"/>
    </row>
    <row r="139" spans="4:4" x14ac:dyDescent="0.25">
      <c r="D139" s="191"/>
    </row>
    <row r="140" spans="4:4" x14ac:dyDescent="0.25">
      <c r="D140" s="191"/>
    </row>
    <row r="141" spans="4:4" x14ac:dyDescent="0.25">
      <c r="D141" s="191"/>
    </row>
    <row r="142" spans="4:4" x14ac:dyDescent="0.25">
      <c r="D142" s="191"/>
    </row>
    <row r="143" spans="4:4" x14ac:dyDescent="0.25">
      <c r="D143" s="191"/>
    </row>
    <row r="144" spans="4:4" x14ac:dyDescent="0.25">
      <c r="D144" s="191"/>
    </row>
    <row r="145" spans="4:4" x14ac:dyDescent="0.25">
      <c r="D145" s="191"/>
    </row>
    <row r="146" spans="4:4" x14ac:dyDescent="0.25">
      <c r="D146" s="191"/>
    </row>
    <row r="147" spans="4:4" x14ac:dyDescent="0.25">
      <c r="D147" s="191"/>
    </row>
    <row r="148" spans="4:4" x14ac:dyDescent="0.25">
      <c r="D148" s="191"/>
    </row>
    <row r="149" spans="4:4" x14ac:dyDescent="0.25">
      <c r="D149" s="191"/>
    </row>
    <row r="150" spans="4:4" x14ac:dyDescent="0.25">
      <c r="D150" s="191"/>
    </row>
    <row r="151" spans="4:4" x14ac:dyDescent="0.25">
      <c r="D151" s="191"/>
    </row>
    <row r="152" spans="4:4" x14ac:dyDescent="0.25">
      <c r="D152" s="191"/>
    </row>
    <row r="153" spans="4:4" x14ac:dyDescent="0.25">
      <c r="D153" s="191"/>
    </row>
    <row r="154" spans="4:4" x14ac:dyDescent="0.25">
      <c r="D154" s="191"/>
    </row>
    <row r="155" spans="4:4" x14ac:dyDescent="0.25">
      <c r="D155" s="191"/>
    </row>
    <row r="156" spans="4:4" x14ac:dyDescent="0.25">
      <c r="D156" s="191"/>
    </row>
    <row r="157" spans="4:4" x14ac:dyDescent="0.25">
      <c r="D157" s="191"/>
    </row>
    <row r="158" spans="4:4" x14ac:dyDescent="0.25">
      <c r="D158" s="191"/>
    </row>
    <row r="159" spans="4:4" x14ac:dyDescent="0.25">
      <c r="D159" s="191"/>
    </row>
    <row r="160" spans="4:4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Mb36w7ZCf9QfoM2BWAU/4joOoGSTgJZHJvARDLTAAyLKkFJKZXRFwLarYOWruTMwc0Rogmvh4eTKVSjhCGAbAw==" saltValue="pFX4AqsBHm5EUwKGXHBATA==" spinCount="100000" sheet="1"/>
  <mergeCells count="7">
    <mergeCell ref="C15:G15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2" t="s">
        <v>142</v>
      </c>
      <c r="B1" s="192"/>
      <c r="C1" s="192"/>
      <c r="D1" s="192"/>
      <c r="E1" s="192"/>
      <c r="F1" s="192"/>
      <c r="G1" s="192"/>
      <c r="AG1" t="s">
        <v>98</v>
      </c>
    </row>
    <row r="2" spans="1:60" ht="25.05" customHeight="1" x14ac:dyDescent="0.25">
      <c r="A2" s="193" t="s">
        <v>7</v>
      </c>
      <c r="B2" s="77" t="s">
        <v>43</v>
      </c>
      <c r="C2" s="196" t="s">
        <v>44</v>
      </c>
      <c r="D2" s="194"/>
      <c r="E2" s="194"/>
      <c r="F2" s="194"/>
      <c r="G2" s="195"/>
      <c r="AG2" t="s">
        <v>99</v>
      </c>
    </row>
    <row r="3" spans="1:60" ht="25.05" customHeight="1" x14ac:dyDescent="0.25">
      <c r="A3" s="193" t="s">
        <v>8</v>
      </c>
      <c r="B3" s="77" t="s">
        <v>50</v>
      </c>
      <c r="C3" s="196" t="s">
        <v>51</v>
      </c>
      <c r="D3" s="194"/>
      <c r="E3" s="194"/>
      <c r="F3" s="194"/>
      <c r="G3" s="195"/>
      <c r="AC3" s="125" t="s">
        <v>99</v>
      </c>
      <c r="AG3" t="s">
        <v>101</v>
      </c>
    </row>
    <row r="4" spans="1:60" ht="25.05" customHeight="1" x14ac:dyDescent="0.25">
      <c r="A4" s="197" t="s">
        <v>9</v>
      </c>
      <c r="B4" s="198" t="s">
        <v>50</v>
      </c>
      <c r="C4" s="199" t="s">
        <v>52</v>
      </c>
      <c r="D4" s="200"/>
      <c r="E4" s="200"/>
      <c r="F4" s="200"/>
      <c r="G4" s="201"/>
      <c r="AG4" t="s">
        <v>102</v>
      </c>
    </row>
    <row r="5" spans="1:60" x14ac:dyDescent="0.25">
      <c r="D5" s="191"/>
    </row>
    <row r="6" spans="1:60" ht="39.6" x14ac:dyDescent="0.25">
      <c r="A6" s="203" t="s">
        <v>103</v>
      </c>
      <c r="B6" s="205" t="s">
        <v>104</v>
      </c>
      <c r="C6" s="205" t="s">
        <v>105</v>
      </c>
      <c r="D6" s="204" t="s">
        <v>106</v>
      </c>
      <c r="E6" s="203" t="s">
        <v>107</v>
      </c>
      <c r="F6" s="202" t="s">
        <v>108</v>
      </c>
      <c r="G6" s="203" t="s">
        <v>29</v>
      </c>
      <c r="H6" s="206" t="s">
        <v>30</v>
      </c>
      <c r="I6" s="206" t="s">
        <v>109</v>
      </c>
      <c r="J6" s="206" t="s">
        <v>31</v>
      </c>
      <c r="K6" s="206" t="s">
        <v>110</v>
      </c>
      <c r="L6" s="206" t="s">
        <v>111</v>
      </c>
      <c r="M6" s="206" t="s">
        <v>112</v>
      </c>
      <c r="N6" s="206" t="s">
        <v>113</v>
      </c>
      <c r="O6" s="206" t="s">
        <v>114</v>
      </c>
      <c r="P6" s="206" t="s">
        <v>115</v>
      </c>
      <c r="Q6" s="206" t="s">
        <v>116</v>
      </c>
      <c r="R6" s="206" t="s">
        <v>117</v>
      </c>
      <c r="S6" s="206" t="s">
        <v>118</v>
      </c>
      <c r="T6" s="206" t="s">
        <v>119</v>
      </c>
      <c r="U6" s="206" t="s">
        <v>120</v>
      </c>
      <c r="V6" s="206" t="s">
        <v>121</v>
      </c>
      <c r="W6" s="206" t="s">
        <v>122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123</v>
      </c>
      <c r="B8" s="219" t="s">
        <v>57</v>
      </c>
      <c r="C8" s="234" t="s">
        <v>58</v>
      </c>
      <c r="D8" s="220"/>
      <c r="E8" s="221"/>
      <c r="F8" s="222"/>
      <c r="G8" s="222">
        <f>SUMIF(AG9:AG11,"&lt;&gt;NOR",G9:G11)</f>
        <v>0</v>
      </c>
      <c r="H8" s="222"/>
      <c r="I8" s="222">
        <f>SUM(I9:I11)</f>
        <v>0</v>
      </c>
      <c r="J8" s="222"/>
      <c r="K8" s="222">
        <f>SUM(K9:K11)</f>
        <v>0</v>
      </c>
      <c r="L8" s="222"/>
      <c r="M8" s="222">
        <f>SUM(M9:M11)</f>
        <v>0</v>
      </c>
      <c r="N8" s="222"/>
      <c r="O8" s="222">
        <f>SUM(O9:O11)</f>
        <v>0.39</v>
      </c>
      <c r="P8" s="222"/>
      <c r="Q8" s="222">
        <f>SUM(Q9:Q11)</f>
        <v>0</v>
      </c>
      <c r="R8" s="222"/>
      <c r="S8" s="222"/>
      <c r="T8" s="223"/>
      <c r="U8" s="217"/>
      <c r="V8" s="217">
        <f>SUM(V9:V11)</f>
        <v>15.9</v>
      </c>
      <c r="W8" s="217"/>
      <c r="AG8" t="s">
        <v>124</v>
      </c>
    </row>
    <row r="9" spans="1:60" ht="20.399999999999999" outlineLevel="1" x14ac:dyDescent="0.25">
      <c r="A9" s="224">
        <v>1</v>
      </c>
      <c r="B9" s="225" t="s">
        <v>143</v>
      </c>
      <c r="C9" s="235" t="s">
        <v>144</v>
      </c>
      <c r="D9" s="226" t="s">
        <v>145</v>
      </c>
      <c r="E9" s="227">
        <v>12.979749999999999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2.9770000000000001E-2</v>
      </c>
      <c r="O9" s="229">
        <f>ROUND(E9*N9,2)</f>
        <v>0.39</v>
      </c>
      <c r="P9" s="229">
        <v>0</v>
      </c>
      <c r="Q9" s="229">
        <f>ROUND(E9*P9,2)</f>
        <v>0</v>
      </c>
      <c r="R9" s="229" t="s">
        <v>146</v>
      </c>
      <c r="S9" s="229" t="s">
        <v>128</v>
      </c>
      <c r="T9" s="230" t="s">
        <v>128</v>
      </c>
      <c r="U9" s="216">
        <v>1.2250000000000001</v>
      </c>
      <c r="V9" s="216">
        <f>ROUND(E9*U9,2)</f>
        <v>15.9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147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54" t="s">
        <v>148</v>
      </c>
      <c r="D10" s="245"/>
      <c r="E10" s="245"/>
      <c r="F10" s="245"/>
      <c r="G10" s="245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149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14"/>
      <c r="B11" s="215"/>
      <c r="C11" s="255" t="s">
        <v>150</v>
      </c>
      <c r="D11" s="241"/>
      <c r="E11" s="242">
        <v>12.979749999999999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151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x14ac:dyDescent="0.25">
      <c r="A12" s="218" t="s">
        <v>123</v>
      </c>
      <c r="B12" s="219" t="s">
        <v>59</v>
      </c>
      <c r="C12" s="234" t="s">
        <v>60</v>
      </c>
      <c r="D12" s="220"/>
      <c r="E12" s="221"/>
      <c r="F12" s="222"/>
      <c r="G12" s="222">
        <f>SUMIF(AG13:AG23,"&lt;&gt;NOR",G13:G23)</f>
        <v>0</v>
      </c>
      <c r="H12" s="222"/>
      <c r="I12" s="222">
        <f>SUM(I13:I23)</f>
        <v>0</v>
      </c>
      <c r="J12" s="222"/>
      <c r="K12" s="222">
        <f>SUM(K13:K23)</f>
        <v>0</v>
      </c>
      <c r="L12" s="222"/>
      <c r="M12" s="222">
        <f>SUM(M13:M23)</f>
        <v>0</v>
      </c>
      <c r="N12" s="222"/>
      <c r="O12" s="222">
        <f>SUM(O13:O23)</f>
        <v>0.45999999999999996</v>
      </c>
      <c r="P12" s="222"/>
      <c r="Q12" s="222">
        <f>SUM(Q13:Q23)</f>
        <v>0</v>
      </c>
      <c r="R12" s="222"/>
      <c r="S12" s="222"/>
      <c r="T12" s="223"/>
      <c r="U12" s="217"/>
      <c r="V12" s="217">
        <f>SUM(V13:V23)</f>
        <v>14.65</v>
      </c>
      <c r="W12" s="217"/>
      <c r="AG12" t="s">
        <v>124</v>
      </c>
    </row>
    <row r="13" spans="1:60" outlineLevel="1" x14ac:dyDescent="0.25">
      <c r="A13" s="224">
        <v>2</v>
      </c>
      <c r="B13" s="225" t="s">
        <v>152</v>
      </c>
      <c r="C13" s="235" t="s">
        <v>153</v>
      </c>
      <c r="D13" s="226" t="s">
        <v>154</v>
      </c>
      <c r="E13" s="227">
        <v>5.9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3.7100000000000002E-3</v>
      </c>
      <c r="O13" s="229">
        <f>ROUND(E13*N13,2)</f>
        <v>0.02</v>
      </c>
      <c r="P13" s="229">
        <v>0</v>
      </c>
      <c r="Q13" s="229">
        <f>ROUND(E13*P13,2)</f>
        <v>0</v>
      </c>
      <c r="R13" s="229" t="s">
        <v>155</v>
      </c>
      <c r="S13" s="229" t="s">
        <v>128</v>
      </c>
      <c r="T13" s="230" t="s">
        <v>128</v>
      </c>
      <c r="U13" s="216">
        <v>0.18179999999999999</v>
      </c>
      <c r="V13" s="216">
        <f>ROUND(E13*U13,2)</f>
        <v>1.07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147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55" t="s">
        <v>156</v>
      </c>
      <c r="D14" s="241"/>
      <c r="E14" s="242">
        <v>5.9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151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24">
        <v>3</v>
      </c>
      <c r="B15" s="225" t="s">
        <v>157</v>
      </c>
      <c r="C15" s="235" t="s">
        <v>158</v>
      </c>
      <c r="D15" s="226" t="s">
        <v>145</v>
      </c>
      <c r="E15" s="227">
        <v>3.766</v>
      </c>
      <c r="F15" s="228"/>
      <c r="G15" s="229">
        <f>ROUND(E15*F15,2)</f>
        <v>0</v>
      </c>
      <c r="H15" s="228"/>
      <c r="I15" s="229">
        <f>ROUND(E15*H15,2)</f>
        <v>0</v>
      </c>
      <c r="J15" s="228"/>
      <c r="K15" s="229">
        <f>ROUND(E15*J15,2)</f>
        <v>0</v>
      </c>
      <c r="L15" s="229">
        <v>21</v>
      </c>
      <c r="M15" s="229">
        <f>G15*(1+L15/100)</f>
        <v>0</v>
      </c>
      <c r="N15" s="229">
        <v>4.7660000000000001E-2</v>
      </c>
      <c r="O15" s="229">
        <f>ROUND(E15*N15,2)</f>
        <v>0.18</v>
      </c>
      <c r="P15" s="229">
        <v>0</v>
      </c>
      <c r="Q15" s="229">
        <f>ROUND(E15*P15,2)</f>
        <v>0</v>
      </c>
      <c r="R15" s="229" t="s">
        <v>146</v>
      </c>
      <c r="S15" s="229" t="s">
        <v>128</v>
      </c>
      <c r="T15" s="230" t="s">
        <v>128</v>
      </c>
      <c r="U15" s="216">
        <v>0.65600000000000003</v>
      </c>
      <c r="V15" s="216">
        <f>ROUND(E15*U15,2)</f>
        <v>2.4700000000000002</v>
      </c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147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14"/>
      <c r="B16" s="215"/>
      <c r="C16" s="255" t="s">
        <v>159</v>
      </c>
      <c r="D16" s="241"/>
      <c r="E16" s="242">
        <v>3.766</v>
      </c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151</v>
      </c>
      <c r="AH16" s="207">
        <v>0</v>
      </c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24">
        <v>4</v>
      </c>
      <c r="B17" s="225" t="s">
        <v>160</v>
      </c>
      <c r="C17" s="235" t="s">
        <v>161</v>
      </c>
      <c r="D17" s="226" t="s">
        <v>145</v>
      </c>
      <c r="E17" s="227">
        <v>4.1105</v>
      </c>
      <c r="F17" s="228"/>
      <c r="G17" s="229">
        <f>ROUND(E17*F17,2)</f>
        <v>0</v>
      </c>
      <c r="H17" s="228"/>
      <c r="I17" s="229">
        <f>ROUND(E17*H17,2)</f>
        <v>0</v>
      </c>
      <c r="J17" s="228"/>
      <c r="K17" s="229">
        <f>ROUND(E17*J17,2)</f>
        <v>0</v>
      </c>
      <c r="L17" s="229">
        <v>21</v>
      </c>
      <c r="M17" s="229">
        <f>G17*(1+L17/100)</f>
        <v>0</v>
      </c>
      <c r="N17" s="229">
        <v>3.8289999999999998E-2</v>
      </c>
      <c r="O17" s="229">
        <f>ROUND(E17*N17,2)</f>
        <v>0.16</v>
      </c>
      <c r="P17" s="229">
        <v>0</v>
      </c>
      <c r="Q17" s="229">
        <f>ROUND(E17*P17,2)</f>
        <v>0</v>
      </c>
      <c r="R17" s="229" t="s">
        <v>155</v>
      </c>
      <c r="S17" s="229" t="s">
        <v>128</v>
      </c>
      <c r="T17" s="230" t="s">
        <v>128</v>
      </c>
      <c r="U17" s="216">
        <v>1.8764099999999999</v>
      </c>
      <c r="V17" s="216">
        <f>ROUND(E17*U17,2)</f>
        <v>7.71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147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14"/>
      <c r="B18" s="215"/>
      <c r="C18" s="254" t="s">
        <v>162</v>
      </c>
      <c r="D18" s="245"/>
      <c r="E18" s="245"/>
      <c r="F18" s="245"/>
      <c r="G18" s="245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149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55" t="s">
        <v>163</v>
      </c>
      <c r="D19" s="241"/>
      <c r="E19" s="242">
        <v>1.1105</v>
      </c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151</v>
      </c>
      <c r="AH19" s="207">
        <v>0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5">
      <c r="A20" s="214"/>
      <c r="B20" s="215"/>
      <c r="C20" s="255" t="s">
        <v>164</v>
      </c>
      <c r="D20" s="241"/>
      <c r="E20" s="242">
        <v>3</v>
      </c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151</v>
      </c>
      <c r="AH20" s="207">
        <v>0</v>
      </c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5">
      <c r="A21" s="224">
        <v>5</v>
      </c>
      <c r="B21" s="225" t="s">
        <v>165</v>
      </c>
      <c r="C21" s="235" t="s">
        <v>166</v>
      </c>
      <c r="D21" s="226" t="s">
        <v>145</v>
      </c>
      <c r="E21" s="227">
        <v>2.8690000000000002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21</v>
      </c>
      <c r="M21" s="229">
        <f>G21*(1+L21/100)</f>
        <v>0</v>
      </c>
      <c r="N21" s="229">
        <v>3.4909999999999997E-2</v>
      </c>
      <c r="O21" s="229">
        <f>ROUND(E21*N21,2)</f>
        <v>0.1</v>
      </c>
      <c r="P21" s="229">
        <v>0</v>
      </c>
      <c r="Q21" s="229">
        <f>ROUND(E21*P21,2)</f>
        <v>0</v>
      </c>
      <c r="R21" s="229" t="s">
        <v>155</v>
      </c>
      <c r="S21" s="229" t="s">
        <v>128</v>
      </c>
      <c r="T21" s="230" t="s">
        <v>128</v>
      </c>
      <c r="U21" s="216">
        <v>1.1841699999999999</v>
      </c>
      <c r="V21" s="216">
        <f>ROUND(E21*U21,2)</f>
        <v>3.4</v>
      </c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147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5">
      <c r="A22" s="214"/>
      <c r="B22" s="215"/>
      <c r="C22" s="254" t="s">
        <v>167</v>
      </c>
      <c r="D22" s="245"/>
      <c r="E22" s="245"/>
      <c r="F22" s="245"/>
      <c r="G22" s="245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149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5">
      <c r="A23" s="214"/>
      <c r="B23" s="215"/>
      <c r="C23" s="255" t="s">
        <v>168</v>
      </c>
      <c r="D23" s="241"/>
      <c r="E23" s="242">
        <v>2.8690000000000002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151</v>
      </c>
      <c r="AH23" s="207">
        <v>0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x14ac:dyDescent="0.25">
      <c r="A24" s="218" t="s">
        <v>123</v>
      </c>
      <c r="B24" s="219" t="s">
        <v>61</v>
      </c>
      <c r="C24" s="234" t="s">
        <v>62</v>
      </c>
      <c r="D24" s="220"/>
      <c r="E24" s="221"/>
      <c r="F24" s="222"/>
      <c r="G24" s="222">
        <f>SUMIF(AG25:AG27,"&lt;&gt;NOR",G25:G27)</f>
        <v>0</v>
      </c>
      <c r="H24" s="222"/>
      <c r="I24" s="222">
        <f>SUM(I25:I27)</f>
        <v>0</v>
      </c>
      <c r="J24" s="222"/>
      <c r="K24" s="222">
        <f>SUM(K25:K27)</f>
        <v>0</v>
      </c>
      <c r="L24" s="222"/>
      <c r="M24" s="222">
        <f>SUM(M25:M27)</f>
        <v>0</v>
      </c>
      <c r="N24" s="222"/>
      <c r="O24" s="222">
        <f>SUM(O25:O27)</f>
        <v>0.04</v>
      </c>
      <c r="P24" s="222"/>
      <c r="Q24" s="222">
        <f>SUM(Q25:Q27)</f>
        <v>0</v>
      </c>
      <c r="R24" s="222"/>
      <c r="S24" s="222"/>
      <c r="T24" s="223"/>
      <c r="U24" s="217"/>
      <c r="V24" s="217">
        <f>SUM(V25:V27)</f>
        <v>0.23</v>
      </c>
      <c r="W24" s="217"/>
      <c r="AG24" t="s">
        <v>124</v>
      </c>
    </row>
    <row r="25" spans="1:60" outlineLevel="1" x14ac:dyDescent="0.25">
      <c r="A25" s="224">
        <v>6</v>
      </c>
      <c r="B25" s="225" t="s">
        <v>169</v>
      </c>
      <c r="C25" s="235" t="s">
        <v>170</v>
      </c>
      <c r="D25" s="226" t="s">
        <v>145</v>
      </c>
      <c r="E25" s="227">
        <v>0.58199999999999996</v>
      </c>
      <c r="F25" s="228"/>
      <c r="G25" s="229">
        <f>ROUND(E25*F25,2)</f>
        <v>0</v>
      </c>
      <c r="H25" s="228"/>
      <c r="I25" s="229">
        <f>ROUND(E25*H25,2)</f>
        <v>0</v>
      </c>
      <c r="J25" s="228"/>
      <c r="K25" s="229">
        <f>ROUND(E25*J25,2)</f>
        <v>0</v>
      </c>
      <c r="L25" s="229">
        <v>21</v>
      </c>
      <c r="M25" s="229">
        <f>G25*(1+L25/100)</f>
        <v>0</v>
      </c>
      <c r="N25" s="229">
        <v>6.0499999999999998E-2</v>
      </c>
      <c r="O25" s="229">
        <f>ROUND(E25*N25,2)</f>
        <v>0.04</v>
      </c>
      <c r="P25" s="229">
        <v>0</v>
      </c>
      <c r="Q25" s="229">
        <f>ROUND(E25*P25,2)</f>
        <v>0</v>
      </c>
      <c r="R25" s="229" t="s">
        <v>146</v>
      </c>
      <c r="S25" s="229" t="s">
        <v>128</v>
      </c>
      <c r="T25" s="230" t="s">
        <v>128</v>
      </c>
      <c r="U25" s="216">
        <v>0.38800000000000001</v>
      </c>
      <c r="V25" s="216">
        <f>ROUND(E25*U25,2)</f>
        <v>0.23</v>
      </c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147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5">
      <c r="A26" s="214"/>
      <c r="B26" s="215"/>
      <c r="C26" s="254" t="s">
        <v>171</v>
      </c>
      <c r="D26" s="245"/>
      <c r="E26" s="245"/>
      <c r="F26" s="245"/>
      <c r="G26" s="245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149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5">
      <c r="A27" s="214"/>
      <c r="B27" s="215"/>
      <c r="C27" s="255" t="s">
        <v>172</v>
      </c>
      <c r="D27" s="241"/>
      <c r="E27" s="242">
        <v>0.58199999999999996</v>
      </c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151</v>
      </c>
      <c r="AH27" s="207">
        <v>0</v>
      </c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x14ac:dyDescent="0.25">
      <c r="A28" s="218" t="s">
        <v>123</v>
      </c>
      <c r="B28" s="219" t="s">
        <v>63</v>
      </c>
      <c r="C28" s="234" t="s">
        <v>64</v>
      </c>
      <c r="D28" s="220"/>
      <c r="E28" s="221"/>
      <c r="F28" s="222"/>
      <c r="G28" s="222">
        <f>SUMIF(AG29:AG32,"&lt;&gt;NOR",G29:G32)</f>
        <v>0</v>
      </c>
      <c r="H28" s="222"/>
      <c r="I28" s="222">
        <f>SUM(I29:I32)</f>
        <v>0</v>
      </c>
      <c r="J28" s="222"/>
      <c r="K28" s="222">
        <f>SUM(K29:K32)</f>
        <v>0</v>
      </c>
      <c r="L28" s="222"/>
      <c r="M28" s="222">
        <f>SUM(M29:M32)</f>
        <v>0</v>
      </c>
      <c r="N28" s="222"/>
      <c r="O28" s="222">
        <f>SUM(O29:O32)</f>
        <v>7.0000000000000007E-2</v>
      </c>
      <c r="P28" s="222"/>
      <c r="Q28" s="222">
        <f>SUM(Q29:Q32)</f>
        <v>0</v>
      </c>
      <c r="R28" s="222"/>
      <c r="S28" s="222"/>
      <c r="T28" s="223"/>
      <c r="U28" s="217"/>
      <c r="V28" s="217">
        <f>SUM(V29:V32)</f>
        <v>2.1</v>
      </c>
      <c r="W28" s="217"/>
      <c r="AG28" t="s">
        <v>124</v>
      </c>
    </row>
    <row r="29" spans="1:60" outlineLevel="1" x14ac:dyDescent="0.25">
      <c r="A29" s="224">
        <v>7</v>
      </c>
      <c r="B29" s="225" t="s">
        <v>173</v>
      </c>
      <c r="C29" s="235" t="s">
        <v>174</v>
      </c>
      <c r="D29" s="226" t="s">
        <v>175</v>
      </c>
      <c r="E29" s="227">
        <v>1</v>
      </c>
      <c r="F29" s="228"/>
      <c r="G29" s="229">
        <f>ROUND(E29*F29,2)</f>
        <v>0</v>
      </c>
      <c r="H29" s="228"/>
      <c r="I29" s="229">
        <f>ROUND(E29*H29,2)</f>
        <v>0</v>
      </c>
      <c r="J29" s="228"/>
      <c r="K29" s="229">
        <f>ROUND(E29*J29,2)</f>
        <v>0</v>
      </c>
      <c r="L29" s="229">
        <v>21</v>
      </c>
      <c r="M29" s="229">
        <f>G29*(1+L29/100)</f>
        <v>0</v>
      </c>
      <c r="N29" s="229">
        <v>5.4010000000000002E-2</v>
      </c>
      <c r="O29" s="229">
        <f>ROUND(E29*N29,2)</f>
        <v>0.05</v>
      </c>
      <c r="P29" s="229">
        <v>0</v>
      </c>
      <c r="Q29" s="229">
        <f>ROUND(E29*P29,2)</f>
        <v>0</v>
      </c>
      <c r="R29" s="229" t="s">
        <v>155</v>
      </c>
      <c r="S29" s="229" t="s">
        <v>128</v>
      </c>
      <c r="T29" s="230" t="s">
        <v>128</v>
      </c>
      <c r="U29" s="216">
        <v>2.097</v>
      </c>
      <c r="V29" s="216">
        <f>ROUND(E29*U29,2)</f>
        <v>2.1</v>
      </c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147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5">
      <c r="A30" s="214"/>
      <c r="B30" s="215"/>
      <c r="C30" s="254" t="s">
        <v>176</v>
      </c>
      <c r="D30" s="245"/>
      <c r="E30" s="245"/>
      <c r="F30" s="245"/>
      <c r="G30" s="245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149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5">
      <c r="A31" s="214"/>
      <c r="B31" s="215"/>
      <c r="C31" s="256" t="s">
        <v>177</v>
      </c>
      <c r="D31" s="246"/>
      <c r="E31" s="246"/>
      <c r="F31" s="246"/>
      <c r="G31" s="24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132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ht="20.399999999999999" outlineLevel="1" x14ac:dyDescent="0.25">
      <c r="A32" s="247">
        <v>8</v>
      </c>
      <c r="B32" s="248" t="s">
        <v>178</v>
      </c>
      <c r="C32" s="257" t="s">
        <v>179</v>
      </c>
      <c r="D32" s="249" t="s">
        <v>175</v>
      </c>
      <c r="E32" s="250">
        <v>1</v>
      </c>
      <c r="F32" s="251"/>
      <c r="G32" s="252">
        <f>ROUND(E32*F32,2)</f>
        <v>0</v>
      </c>
      <c r="H32" s="251"/>
      <c r="I32" s="252">
        <f>ROUND(E32*H32,2)</f>
        <v>0</v>
      </c>
      <c r="J32" s="251"/>
      <c r="K32" s="252">
        <f>ROUND(E32*J32,2)</f>
        <v>0</v>
      </c>
      <c r="L32" s="252">
        <v>21</v>
      </c>
      <c r="M32" s="252">
        <f>G32*(1+L32/100)</f>
        <v>0</v>
      </c>
      <c r="N32" s="252">
        <v>1.78E-2</v>
      </c>
      <c r="O32" s="252">
        <f>ROUND(E32*N32,2)</f>
        <v>0.02</v>
      </c>
      <c r="P32" s="252">
        <v>0</v>
      </c>
      <c r="Q32" s="252">
        <f>ROUND(E32*P32,2)</f>
        <v>0</v>
      </c>
      <c r="R32" s="252" t="s">
        <v>180</v>
      </c>
      <c r="S32" s="252" t="s">
        <v>128</v>
      </c>
      <c r="T32" s="253" t="s">
        <v>128</v>
      </c>
      <c r="U32" s="216">
        <v>0</v>
      </c>
      <c r="V32" s="216">
        <f>ROUND(E32*U32,2)</f>
        <v>0</v>
      </c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181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x14ac:dyDescent="0.25">
      <c r="A33" s="218" t="s">
        <v>123</v>
      </c>
      <c r="B33" s="219" t="s">
        <v>65</v>
      </c>
      <c r="C33" s="234" t="s">
        <v>66</v>
      </c>
      <c r="D33" s="220"/>
      <c r="E33" s="221"/>
      <c r="F33" s="222"/>
      <c r="G33" s="222">
        <f>SUMIF(AG34:AG35,"&lt;&gt;NOR",G34:G35)</f>
        <v>0</v>
      </c>
      <c r="H33" s="222"/>
      <c r="I33" s="222">
        <f>SUM(I34:I35)</f>
        <v>0</v>
      </c>
      <c r="J33" s="222"/>
      <c r="K33" s="222">
        <f>SUM(K34:K35)</f>
        <v>0</v>
      </c>
      <c r="L33" s="222"/>
      <c r="M33" s="222">
        <f>SUM(M34:M35)</f>
        <v>0</v>
      </c>
      <c r="N33" s="222"/>
      <c r="O33" s="222">
        <f>SUM(O34:O35)</f>
        <v>0.05</v>
      </c>
      <c r="P33" s="222"/>
      <c r="Q33" s="222">
        <f>SUM(Q34:Q35)</f>
        <v>0</v>
      </c>
      <c r="R33" s="222"/>
      <c r="S33" s="222"/>
      <c r="T33" s="223"/>
      <c r="U33" s="217"/>
      <c r="V33" s="217">
        <f>SUM(V34:V35)</f>
        <v>7.97</v>
      </c>
      <c r="W33" s="217"/>
      <c r="AG33" t="s">
        <v>124</v>
      </c>
    </row>
    <row r="34" spans="1:60" outlineLevel="1" x14ac:dyDescent="0.25">
      <c r="A34" s="224">
        <v>9</v>
      </c>
      <c r="B34" s="225" t="s">
        <v>182</v>
      </c>
      <c r="C34" s="235" t="s">
        <v>183</v>
      </c>
      <c r="D34" s="226" t="s">
        <v>145</v>
      </c>
      <c r="E34" s="227">
        <v>45</v>
      </c>
      <c r="F34" s="228"/>
      <c r="G34" s="229">
        <f>ROUND(E34*F34,2)</f>
        <v>0</v>
      </c>
      <c r="H34" s="228"/>
      <c r="I34" s="229">
        <f>ROUND(E34*H34,2)</f>
        <v>0</v>
      </c>
      <c r="J34" s="228"/>
      <c r="K34" s="229">
        <f>ROUND(E34*J34,2)</f>
        <v>0</v>
      </c>
      <c r="L34" s="229">
        <v>21</v>
      </c>
      <c r="M34" s="229">
        <f>G34*(1+L34/100)</f>
        <v>0</v>
      </c>
      <c r="N34" s="229">
        <v>1.2099999999999999E-3</v>
      </c>
      <c r="O34" s="229">
        <f>ROUND(E34*N34,2)</f>
        <v>0.05</v>
      </c>
      <c r="P34" s="229">
        <v>0</v>
      </c>
      <c r="Q34" s="229">
        <f>ROUND(E34*P34,2)</f>
        <v>0</v>
      </c>
      <c r="R34" s="229" t="s">
        <v>184</v>
      </c>
      <c r="S34" s="229" t="s">
        <v>128</v>
      </c>
      <c r="T34" s="230" t="s">
        <v>128</v>
      </c>
      <c r="U34" s="216">
        <v>0.17699999999999999</v>
      </c>
      <c r="V34" s="216">
        <f>ROUND(E34*U34,2)</f>
        <v>7.97</v>
      </c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147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5">
      <c r="A35" s="214"/>
      <c r="B35" s="215"/>
      <c r="C35" s="255" t="s">
        <v>185</v>
      </c>
      <c r="D35" s="241"/>
      <c r="E35" s="242">
        <v>45</v>
      </c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151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x14ac:dyDescent="0.25">
      <c r="A36" s="218" t="s">
        <v>123</v>
      </c>
      <c r="B36" s="219" t="s">
        <v>67</v>
      </c>
      <c r="C36" s="234" t="s">
        <v>68</v>
      </c>
      <c r="D36" s="220"/>
      <c r="E36" s="221"/>
      <c r="F36" s="222"/>
      <c r="G36" s="222">
        <f>SUMIF(AG37:AG42,"&lt;&gt;NOR",G37:G42)</f>
        <v>0</v>
      </c>
      <c r="H36" s="222"/>
      <c r="I36" s="222">
        <f>SUM(I37:I42)</f>
        <v>0</v>
      </c>
      <c r="J36" s="222"/>
      <c r="K36" s="222">
        <f>SUM(K37:K42)</f>
        <v>0</v>
      </c>
      <c r="L36" s="222"/>
      <c r="M36" s="222">
        <f>SUM(M37:M42)</f>
        <v>0</v>
      </c>
      <c r="N36" s="222"/>
      <c r="O36" s="222">
        <f>SUM(O37:O42)</f>
        <v>0</v>
      </c>
      <c r="P36" s="222"/>
      <c r="Q36" s="222">
        <f>SUM(Q37:Q42)</f>
        <v>0</v>
      </c>
      <c r="R36" s="222"/>
      <c r="S36" s="222"/>
      <c r="T36" s="223"/>
      <c r="U36" s="217"/>
      <c r="V36" s="217">
        <f>SUM(V37:V42)</f>
        <v>15.02</v>
      </c>
      <c r="W36" s="217"/>
      <c r="AG36" t="s">
        <v>124</v>
      </c>
    </row>
    <row r="37" spans="1:60" ht="40.799999999999997" outlineLevel="1" x14ac:dyDescent="0.25">
      <c r="A37" s="224">
        <v>10</v>
      </c>
      <c r="B37" s="225" t="s">
        <v>186</v>
      </c>
      <c r="C37" s="235" t="s">
        <v>187</v>
      </c>
      <c r="D37" s="226" t="s">
        <v>145</v>
      </c>
      <c r="E37" s="227">
        <v>48.762</v>
      </c>
      <c r="F37" s="228"/>
      <c r="G37" s="229">
        <f>ROUND(E37*F37,2)</f>
        <v>0</v>
      </c>
      <c r="H37" s="228"/>
      <c r="I37" s="229">
        <f>ROUND(E37*H37,2)</f>
        <v>0</v>
      </c>
      <c r="J37" s="228"/>
      <c r="K37" s="229">
        <f>ROUND(E37*J37,2)</f>
        <v>0</v>
      </c>
      <c r="L37" s="229">
        <v>21</v>
      </c>
      <c r="M37" s="229">
        <f>G37*(1+L37/100)</f>
        <v>0</v>
      </c>
      <c r="N37" s="229">
        <v>4.0000000000000003E-5</v>
      </c>
      <c r="O37" s="229">
        <f>ROUND(E37*N37,2)</f>
        <v>0</v>
      </c>
      <c r="P37" s="229">
        <v>0</v>
      </c>
      <c r="Q37" s="229">
        <f>ROUND(E37*P37,2)</f>
        <v>0</v>
      </c>
      <c r="R37" s="229" t="s">
        <v>146</v>
      </c>
      <c r="S37" s="229" t="s">
        <v>128</v>
      </c>
      <c r="T37" s="230" t="s">
        <v>128</v>
      </c>
      <c r="U37" s="216">
        <v>0.308</v>
      </c>
      <c r="V37" s="216">
        <f>ROUND(E37*U37,2)</f>
        <v>15.02</v>
      </c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147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5">
      <c r="A38" s="214"/>
      <c r="B38" s="215"/>
      <c r="C38" s="255" t="s">
        <v>188</v>
      </c>
      <c r="D38" s="241"/>
      <c r="E38" s="242">
        <v>18.762</v>
      </c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151</v>
      </c>
      <c r="AH38" s="207">
        <v>0</v>
      </c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5">
      <c r="A39" s="214"/>
      <c r="B39" s="215"/>
      <c r="C39" s="255" t="s">
        <v>189</v>
      </c>
      <c r="D39" s="241"/>
      <c r="E39" s="242">
        <v>30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151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47">
        <v>11</v>
      </c>
      <c r="B40" s="248" t="s">
        <v>190</v>
      </c>
      <c r="C40" s="257" t="s">
        <v>191</v>
      </c>
      <c r="D40" s="249" t="s">
        <v>192</v>
      </c>
      <c r="E40" s="250">
        <v>1</v>
      </c>
      <c r="F40" s="251"/>
      <c r="G40" s="252">
        <f>ROUND(E40*F40,2)</f>
        <v>0</v>
      </c>
      <c r="H40" s="251"/>
      <c r="I40" s="252">
        <f>ROUND(E40*H40,2)</f>
        <v>0</v>
      </c>
      <c r="J40" s="251"/>
      <c r="K40" s="252">
        <f>ROUND(E40*J40,2)</f>
        <v>0</v>
      </c>
      <c r="L40" s="252">
        <v>21</v>
      </c>
      <c r="M40" s="252">
        <f>G40*(1+L40/100)</f>
        <v>0</v>
      </c>
      <c r="N40" s="252">
        <v>0</v>
      </c>
      <c r="O40" s="252">
        <f>ROUND(E40*N40,2)</f>
        <v>0</v>
      </c>
      <c r="P40" s="252">
        <v>0</v>
      </c>
      <c r="Q40" s="252">
        <f>ROUND(E40*P40,2)</f>
        <v>0</v>
      </c>
      <c r="R40" s="252"/>
      <c r="S40" s="252" t="s">
        <v>193</v>
      </c>
      <c r="T40" s="253" t="s">
        <v>129</v>
      </c>
      <c r="U40" s="216">
        <v>0</v>
      </c>
      <c r="V40" s="216">
        <f>ROUND(E40*U40,2)</f>
        <v>0</v>
      </c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147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24">
        <v>12</v>
      </c>
      <c r="B41" s="225" t="s">
        <v>194</v>
      </c>
      <c r="C41" s="235" t="s">
        <v>195</v>
      </c>
      <c r="D41" s="226" t="s">
        <v>145</v>
      </c>
      <c r="E41" s="227">
        <v>40</v>
      </c>
      <c r="F41" s="228"/>
      <c r="G41" s="229">
        <f>ROUND(E41*F41,2)</f>
        <v>0</v>
      </c>
      <c r="H41" s="228"/>
      <c r="I41" s="229">
        <f>ROUND(E41*H41,2)</f>
        <v>0</v>
      </c>
      <c r="J41" s="228"/>
      <c r="K41" s="229">
        <f>ROUND(E41*J41,2)</f>
        <v>0</v>
      </c>
      <c r="L41" s="229">
        <v>21</v>
      </c>
      <c r="M41" s="229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29"/>
      <c r="S41" s="229" t="s">
        <v>193</v>
      </c>
      <c r="T41" s="230" t="s">
        <v>129</v>
      </c>
      <c r="U41" s="216">
        <v>0</v>
      </c>
      <c r="V41" s="216">
        <f>ROUND(E41*U41,2)</f>
        <v>0</v>
      </c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147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5">
      <c r="A42" s="214"/>
      <c r="B42" s="215"/>
      <c r="C42" s="255" t="s">
        <v>196</v>
      </c>
      <c r="D42" s="241"/>
      <c r="E42" s="242">
        <v>40</v>
      </c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151</v>
      </c>
      <c r="AH42" s="207">
        <v>0</v>
      </c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x14ac:dyDescent="0.25">
      <c r="A43" s="218" t="s">
        <v>123</v>
      </c>
      <c r="B43" s="219" t="s">
        <v>69</v>
      </c>
      <c r="C43" s="234" t="s">
        <v>70</v>
      </c>
      <c r="D43" s="220"/>
      <c r="E43" s="221"/>
      <c r="F43" s="222"/>
      <c r="G43" s="222">
        <f>SUMIF(AG44:AG54,"&lt;&gt;NOR",G44:G54)</f>
        <v>0</v>
      </c>
      <c r="H43" s="222"/>
      <c r="I43" s="222">
        <f>SUM(I44:I54)</f>
        <v>0</v>
      </c>
      <c r="J43" s="222"/>
      <c r="K43" s="222">
        <f>SUM(K44:K54)</f>
        <v>0</v>
      </c>
      <c r="L43" s="222"/>
      <c r="M43" s="222">
        <f>SUM(M44:M54)</f>
        <v>0</v>
      </c>
      <c r="N43" s="222"/>
      <c r="O43" s="222">
        <f>SUM(O44:O54)</f>
        <v>0</v>
      </c>
      <c r="P43" s="222"/>
      <c r="Q43" s="222">
        <f>SUM(Q44:Q54)</f>
        <v>0.38</v>
      </c>
      <c r="R43" s="222"/>
      <c r="S43" s="222"/>
      <c r="T43" s="223"/>
      <c r="U43" s="217"/>
      <c r="V43" s="217">
        <f>SUM(V44:V54)</f>
        <v>4.84</v>
      </c>
      <c r="W43" s="217"/>
      <c r="AG43" t="s">
        <v>124</v>
      </c>
    </row>
    <row r="44" spans="1:60" ht="20.399999999999999" outlineLevel="1" x14ac:dyDescent="0.25">
      <c r="A44" s="224">
        <v>13</v>
      </c>
      <c r="B44" s="225" t="s">
        <v>197</v>
      </c>
      <c r="C44" s="235" t="s">
        <v>198</v>
      </c>
      <c r="D44" s="226" t="s">
        <v>154</v>
      </c>
      <c r="E44" s="227">
        <v>11.58</v>
      </c>
      <c r="F44" s="228"/>
      <c r="G44" s="229">
        <f>ROUND(E44*F44,2)</f>
        <v>0</v>
      </c>
      <c r="H44" s="228"/>
      <c r="I44" s="229">
        <f>ROUND(E44*H44,2)</f>
        <v>0</v>
      </c>
      <c r="J44" s="228"/>
      <c r="K44" s="229">
        <f>ROUND(E44*J44,2)</f>
        <v>0</v>
      </c>
      <c r="L44" s="229">
        <v>21</v>
      </c>
      <c r="M44" s="229">
        <f>G44*(1+L44/100)</f>
        <v>0</v>
      </c>
      <c r="N44" s="229">
        <v>0</v>
      </c>
      <c r="O44" s="229">
        <f>ROUND(E44*N44,2)</f>
        <v>0</v>
      </c>
      <c r="P44" s="229">
        <v>0.01</v>
      </c>
      <c r="Q44" s="229">
        <f>ROUND(E44*P44,2)</f>
        <v>0.12</v>
      </c>
      <c r="R44" s="229" t="s">
        <v>199</v>
      </c>
      <c r="S44" s="229" t="s">
        <v>128</v>
      </c>
      <c r="T44" s="230" t="s">
        <v>128</v>
      </c>
      <c r="U44" s="216">
        <v>0.32</v>
      </c>
      <c r="V44" s="216">
        <f>ROUND(E44*U44,2)</f>
        <v>3.71</v>
      </c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147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5">
      <c r="A45" s="214"/>
      <c r="B45" s="215"/>
      <c r="C45" s="254" t="s">
        <v>200</v>
      </c>
      <c r="D45" s="245"/>
      <c r="E45" s="245"/>
      <c r="F45" s="245"/>
      <c r="G45" s="245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149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14"/>
      <c r="B46" s="215"/>
      <c r="C46" s="255" t="s">
        <v>201</v>
      </c>
      <c r="D46" s="241"/>
      <c r="E46" s="242">
        <v>11.105</v>
      </c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151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14"/>
      <c r="B47" s="215"/>
      <c r="C47" s="255" t="s">
        <v>202</v>
      </c>
      <c r="D47" s="241"/>
      <c r="E47" s="242">
        <v>0.47499999999999998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151</v>
      </c>
      <c r="AH47" s="207">
        <v>0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ht="20.399999999999999" outlineLevel="1" x14ac:dyDescent="0.25">
      <c r="A48" s="224">
        <v>14</v>
      </c>
      <c r="B48" s="225" t="s">
        <v>203</v>
      </c>
      <c r="C48" s="235" t="s">
        <v>204</v>
      </c>
      <c r="D48" s="226" t="s">
        <v>145</v>
      </c>
      <c r="E48" s="227">
        <v>3.766</v>
      </c>
      <c r="F48" s="228"/>
      <c r="G48" s="229">
        <f>ROUND(E48*F48,2)</f>
        <v>0</v>
      </c>
      <c r="H48" s="228"/>
      <c r="I48" s="229">
        <f>ROUND(E48*H48,2)</f>
        <v>0</v>
      </c>
      <c r="J48" s="228"/>
      <c r="K48" s="229">
        <f>ROUND(E48*J48,2)</f>
        <v>0</v>
      </c>
      <c r="L48" s="229">
        <v>21</v>
      </c>
      <c r="M48" s="229">
        <f>G48*(1+L48/100)</f>
        <v>0</v>
      </c>
      <c r="N48" s="229">
        <v>0</v>
      </c>
      <c r="O48" s="229">
        <f>ROUND(E48*N48,2)</f>
        <v>0</v>
      </c>
      <c r="P48" s="229">
        <v>6.8000000000000005E-2</v>
      </c>
      <c r="Q48" s="229">
        <f>ROUND(E48*P48,2)</f>
        <v>0.26</v>
      </c>
      <c r="R48" s="229" t="s">
        <v>199</v>
      </c>
      <c r="S48" s="229" t="s">
        <v>128</v>
      </c>
      <c r="T48" s="230" t="s">
        <v>128</v>
      </c>
      <c r="U48" s="216">
        <v>0.3</v>
      </c>
      <c r="V48" s="216">
        <f>ROUND(E48*U48,2)</f>
        <v>1.1299999999999999</v>
      </c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147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14"/>
      <c r="B49" s="215"/>
      <c r="C49" s="254" t="s">
        <v>200</v>
      </c>
      <c r="D49" s="245"/>
      <c r="E49" s="245"/>
      <c r="F49" s="245"/>
      <c r="G49" s="245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149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14"/>
      <c r="B50" s="215"/>
      <c r="C50" s="255" t="s">
        <v>159</v>
      </c>
      <c r="D50" s="241"/>
      <c r="E50" s="242">
        <v>3.766</v>
      </c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151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0.399999999999999" outlineLevel="1" x14ac:dyDescent="0.25">
      <c r="A51" s="247">
        <v>15</v>
      </c>
      <c r="B51" s="248" t="s">
        <v>205</v>
      </c>
      <c r="C51" s="257" t="s">
        <v>206</v>
      </c>
      <c r="D51" s="249" t="s">
        <v>192</v>
      </c>
      <c r="E51" s="250">
        <v>1</v>
      </c>
      <c r="F51" s="251"/>
      <c r="G51" s="252">
        <f>ROUND(E51*F51,2)</f>
        <v>0</v>
      </c>
      <c r="H51" s="251"/>
      <c r="I51" s="252">
        <f>ROUND(E51*H51,2)</f>
        <v>0</v>
      </c>
      <c r="J51" s="251"/>
      <c r="K51" s="252">
        <f>ROUND(E51*J51,2)</f>
        <v>0</v>
      </c>
      <c r="L51" s="252">
        <v>21</v>
      </c>
      <c r="M51" s="252">
        <f>G51*(1+L51/100)</f>
        <v>0</v>
      </c>
      <c r="N51" s="252">
        <v>0</v>
      </c>
      <c r="O51" s="252">
        <f>ROUND(E51*N51,2)</f>
        <v>0</v>
      </c>
      <c r="P51" s="252">
        <v>0</v>
      </c>
      <c r="Q51" s="252">
        <f>ROUND(E51*P51,2)</f>
        <v>0</v>
      </c>
      <c r="R51" s="252"/>
      <c r="S51" s="252" t="s">
        <v>193</v>
      </c>
      <c r="T51" s="253" t="s">
        <v>129</v>
      </c>
      <c r="U51" s="216">
        <v>0</v>
      </c>
      <c r="V51" s="216">
        <f>ROUND(E51*U51,2)</f>
        <v>0</v>
      </c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147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5">
      <c r="A52" s="247">
        <v>16</v>
      </c>
      <c r="B52" s="248" t="s">
        <v>207</v>
      </c>
      <c r="C52" s="257" t="s">
        <v>208</v>
      </c>
      <c r="D52" s="249" t="s">
        <v>209</v>
      </c>
      <c r="E52" s="250">
        <v>1</v>
      </c>
      <c r="F52" s="251"/>
      <c r="G52" s="252">
        <f>ROUND(E52*F52,2)</f>
        <v>0</v>
      </c>
      <c r="H52" s="251"/>
      <c r="I52" s="252">
        <f>ROUND(E52*H52,2)</f>
        <v>0</v>
      </c>
      <c r="J52" s="251"/>
      <c r="K52" s="252">
        <f>ROUND(E52*J52,2)</f>
        <v>0</v>
      </c>
      <c r="L52" s="252">
        <v>21</v>
      </c>
      <c r="M52" s="252">
        <f>G52*(1+L52/100)</f>
        <v>0</v>
      </c>
      <c r="N52" s="252">
        <v>0</v>
      </c>
      <c r="O52" s="252">
        <f>ROUND(E52*N52,2)</f>
        <v>0</v>
      </c>
      <c r="P52" s="252">
        <v>0</v>
      </c>
      <c r="Q52" s="252">
        <f>ROUND(E52*P52,2)</f>
        <v>0</v>
      </c>
      <c r="R52" s="252"/>
      <c r="S52" s="252" t="s">
        <v>193</v>
      </c>
      <c r="T52" s="253" t="s">
        <v>129</v>
      </c>
      <c r="U52" s="216">
        <v>0</v>
      </c>
      <c r="V52" s="216">
        <f>ROUND(E52*U52,2)</f>
        <v>0</v>
      </c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147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5">
      <c r="A53" s="247">
        <v>17</v>
      </c>
      <c r="B53" s="248" t="s">
        <v>210</v>
      </c>
      <c r="C53" s="257" t="s">
        <v>211</v>
      </c>
      <c r="D53" s="249" t="s">
        <v>192</v>
      </c>
      <c r="E53" s="250">
        <v>1</v>
      </c>
      <c r="F53" s="251"/>
      <c r="G53" s="252">
        <f>ROUND(E53*F53,2)</f>
        <v>0</v>
      </c>
      <c r="H53" s="251"/>
      <c r="I53" s="252">
        <f>ROUND(E53*H53,2)</f>
        <v>0</v>
      </c>
      <c r="J53" s="251"/>
      <c r="K53" s="252">
        <f>ROUND(E53*J53,2)</f>
        <v>0</v>
      </c>
      <c r="L53" s="252">
        <v>21</v>
      </c>
      <c r="M53" s="252">
        <f>G53*(1+L53/100)</f>
        <v>0</v>
      </c>
      <c r="N53" s="252">
        <v>0</v>
      </c>
      <c r="O53" s="252">
        <f>ROUND(E53*N53,2)</f>
        <v>0</v>
      </c>
      <c r="P53" s="252">
        <v>0</v>
      </c>
      <c r="Q53" s="252">
        <f>ROUND(E53*P53,2)</f>
        <v>0</v>
      </c>
      <c r="R53" s="252"/>
      <c r="S53" s="252" t="s">
        <v>193</v>
      </c>
      <c r="T53" s="253" t="s">
        <v>129</v>
      </c>
      <c r="U53" s="216">
        <v>0</v>
      </c>
      <c r="V53" s="216">
        <f>ROUND(E53*U53,2)</f>
        <v>0</v>
      </c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147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5">
      <c r="A54" s="247">
        <v>18</v>
      </c>
      <c r="B54" s="248" t="s">
        <v>212</v>
      </c>
      <c r="C54" s="257" t="s">
        <v>213</v>
      </c>
      <c r="D54" s="249" t="s">
        <v>209</v>
      </c>
      <c r="E54" s="250">
        <v>1</v>
      </c>
      <c r="F54" s="251"/>
      <c r="G54" s="252">
        <f>ROUND(E54*F54,2)</f>
        <v>0</v>
      </c>
      <c r="H54" s="251"/>
      <c r="I54" s="252">
        <f>ROUND(E54*H54,2)</f>
        <v>0</v>
      </c>
      <c r="J54" s="251"/>
      <c r="K54" s="252">
        <f>ROUND(E54*J54,2)</f>
        <v>0</v>
      </c>
      <c r="L54" s="252">
        <v>21</v>
      </c>
      <c r="M54" s="252">
        <f>G54*(1+L54/100)</f>
        <v>0</v>
      </c>
      <c r="N54" s="252">
        <v>0</v>
      </c>
      <c r="O54" s="252">
        <f>ROUND(E54*N54,2)</f>
        <v>0</v>
      </c>
      <c r="P54" s="252">
        <v>0</v>
      </c>
      <c r="Q54" s="252">
        <f>ROUND(E54*P54,2)</f>
        <v>0</v>
      </c>
      <c r="R54" s="252"/>
      <c r="S54" s="252" t="s">
        <v>193</v>
      </c>
      <c r="T54" s="253" t="s">
        <v>129</v>
      </c>
      <c r="U54" s="216">
        <v>0</v>
      </c>
      <c r="V54" s="216">
        <f>ROUND(E54*U54,2)</f>
        <v>0</v>
      </c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147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x14ac:dyDescent="0.25">
      <c r="A55" s="218" t="s">
        <v>123</v>
      </c>
      <c r="B55" s="219" t="s">
        <v>71</v>
      </c>
      <c r="C55" s="234" t="s">
        <v>72</v>
      </c>
      <c r="D55" s="220"/>
      <c r="E55" s="221"/>
      <c r="F55" s="222"/>
      <c r="G55" s="222">
        <f>SUMIF(AG56:AG57,"&lt;&gt;NOR",G56:G57)</f>
        <v>0</v>
      </c>
      <c r="H55" s="222"/>
      <c r="I55" s="222">
        <f>SUM(I56:I57)</f>
        <v>0</v>
      </c>
      <c r="J55" s="222"/>
      <c r="K55" s="222">
        <f>SUM(K56:K57)</f>
        <v>0</v>
      </c>
      <c r="L55" s="222"/>
      <c r="M55" s="222">
        <f>SUM(M56:M57)</f>
        <v>0</v>
      </c>
      <c r="N55" s="222"/>
      <c r="O55" s="222">
        <f>SUM(O56:O57)</f>
        <v>0</v>
      </c>
      <c r="P55" s="222"/>
      <c r="Q55" s="222">
        <f>SUM(Q56:Q57)</f>
        <v>0</v>
      </c>
      <c r="R55" s="222"/>
      <c r="S55" s="222"/>
      <c r="T55" s="223"/>
      <c r="U55" s="217"/>
      <c r="V55" s="217">
        <f>SUM(V56:V57)</f>
        <v>1.91</v>
      </c>
      <c r="W55" s="217"/>
      <c r="AG55" t="s">
        <v>124</v>
      </c>
    </row>
    <row r="56" spans="1:60" ht="30.6" outlineLevel="1" x14ac:dyDescent="0.25">
      <c r="A56" s="224">
        <v>19</v>
      </c>
      <c r="B56" s="225" t="s">
        <v>214</v>
      </c>
      <c r="C56" s="235" t="s">
        <v>215</v>
      </c>
      <c r="D56" s="226" t="s">
        <v>216</v>
      </c>
      <c r="E56" s="227">
        <v>1.00875</v>
      </c>
      <c r="F56" s="228"/>
      <c r="G56" s="229">
        <f>ROUND(E56*F56,2)</f>
        <v>0</v>
      </c>
      <c r="H56" s="228"/>
      <c r="I56" s="229">
        <f>ROUND(E56*H56,2)</f>
        <v>0</v>
      </c>
      <c r="J56" s="228"/>
      <c r="K56" s="229">
        <f>ROUND(E56*J56,2)</f>
        <v>0</v>
      </c>
      <c r="L56" s="229">
        <v>21</v>
      </c>
      <c r="M56" s="229">
        <f>G56*(1+L56/100)</f>
        <v>0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29" t="s">
        <v>155</v>
      </c>
      <c r="S56" s="229" t="s">
        <v>128</v>
      </c>
      <c r="T56" s="230" t="s">
        <v>128</v>
      </c>
      <c r="U56" s="216">
        <v>1.8919999999999999</v>
      </c>
      <c r="V56" s="216">
        <f>ROUND(E56*U56,2)</f>
        <v>1.91</v>
      </c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217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5">
      <c r="A57" s="214"/>
      <c r="B57" s="215"/>
      <c r="C57" s="254" t="s">
        <v>218</v>
      </c>
      <c r="D57" s="245"/>
      <c r="E57" s="245"/>
      <c r="F57" s="245"/>
      <c r="G57" s="245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149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x14ac:dyDescent="0.25">
      <c r="A58" s="218" t="s">
        <v>123</v>
      </c>
      <c r="B58" s="219" t="s">
        <v>73</v>
      </c>
      <c r="C58" s="234" t="s">
        <v>74</v>
      </c>
      <c r="D58" s="220"/>
      <c r="E58" s="221"/>
      <c r="F58" s="222"/>
      <c r="G58" s="222">
        <f>SUMIF(AG59:AG59,"&lt;&gt;NOR",G59:G59)</f>
        <v>0</v>
      </c>
      <c r="H58" s="222"/>
      <c r="I58" s="222">
        <f>SUM(I59:I59)</f>
        <v>0</v>
      </c>
      <c r="J58" s="222"/>
      <c r="K58" s="222">
        <f>SUM(K59:K59)</f>
        <v>0</v>
      </c>
      <c r="L58" s="222"/>
      <c r="M58" s="222">
        <f>SUM(M59:M59)</f>
        <v>0</v>
      </c>
      <c r="N58" s="222"/>
      <c r="O58" s="222">
        <f>SUM(O59:O59)</f>
        <v>0</v>
      </c>
      <c r="P58" s="222"/>
      <c r="Q58" s="222">
        <f>SUM(Q59:Q59)</f>
        <v>0</v>
      </c>
      <c r="R58" s="222"/>
      <c r="S58" s="222"/>
      <c r="T58" s="223"/>
      <c r="U58" s="217"/>
      <c r="V58" s="217">
        <f>SUM(V59:V59)</f>
        <v>0</v>
      </c>
      <c r="W58" s="217"/>
      <c r="AG58" t="s">
        <v>124</v>
      </c>
    </row>
    <row r="59" spans="1:60" outlineLevel="1" x14ac:dyDescent="0.25">
      <c r="A59" s="247">
        <v>20</v>
      </c>
      <c r="B59" s="248" t="s">
        <v>73</v>
      </c>
      <c r="C59" s="257" t="s">
        <v>219</v>
      </c>
      <c r="D59" s="249" t="s">
        <v>192</v>
      </c>
      <c r="E59" s="250">
        <v>1</v>
      </c>
      <c r="F59" s="251"/>
      <c r="G59" s="252">
        <f>ROUND(E59*F59,2)</f>
        <v>0</v>
      </c>
      <c r="H59" s="251"/>
      <c r="I59" s="252">
        <f>ROUND(E59*H59,2)</f>
        <v>0</v>
      </c>
      <c r="J59" s="251"/>
      <c r="K59" s="252">
        <f>ROUND(E59*J59,2)</f>
        <v>0</v>
      </c>
      <c r="L59" s="252">
        <v>21</v>
      </c>
      <c r="M59" s="252">
        <f>G59*(1+L59/100)</f>
        <v>0</v>
      </c>
      <c r="N59" s="252">
        <v>0</v>
      </c>
      <c r="O59" s="252">
        <f>ROUND(E59*N59,2)</f>
        <v>0</v>
      </c>
      <c r="P59" s="252">
        <v>0</v>
      </c>
      <c r="Q59" s="252">
        <f>ROUND(E59*P59,2)</f>
        <v>0</v>
      </c>
      <c r="R59" s="252"/>
      <c r="S59" s="252" t="s">
        <v>193</v>
      </c>
      <c r="T59" s="253" t="s">
        <v>129</v>
      </c>
      <c r="U59" s="216">
        <v>0</v>
      </c>
      <c r="V59" s="216">
        <f>ROUND(E59*U59,2)</f>
        <v>0</v>
      </c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147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x14ac:dyDescent="0.25">
      <c r="A60" s="218" t="s">
        <v>123</v>
      </c>
      <c r="B60" s="219" t="s">
        <v>75</v>
      </c>
      <c r="C60" s="234" t="s">
        <v>76</v>
      </c>
      <c r="D60" s="220"/>
      <c r="E60" s="221"/>
      <c r="F60" s="222"/>
      <c r="G60" s="222">
        <f>SUMIF(AG61:AG66,"&lt;&gt;NOR",G61:G66)</f>
        <v>0</v>
      </c>
      <c r="H60" s="222"/>
      <c r="I60" s="222">
        <f>SUM(I61:I66)</f>
        <v>0</v>
      </c>
      <c r="J60" s="222"/>
      <c r="K60" s="222">
        <f>SUM(K61:K66)</f>
        <v>0</v>
      </c>
      <c r="L60" s="222"/>
      <c r="M60" s="222">
        <f>SUM(M61:M66)</f>
        <v>0</v>
      </c>
      <c r="N60" s="222"/>
      <c r="O60" s="222">
        <f>SUM(O61:O66)</f>
        <v>0.02</v>
      </c>
      <c r="P60" s="222"/>
      <c r="Q60" s="222">
        <f>SUM(Q61:Q66)</f>
        <v>0</v>
      </c>
      <c r="R60" s="222"/>
      <c r="S60" s="222"/>
      <c r="T60" s="223"/>
      <c r="U60" s="217"/>
      <c r="V60" s="217">
        <f>SUM(V61:V66)</f>
        <v>2.2799999999999998</v>
      </c>
      <c r="W60" s="217"/>
      <c r="AG60" t="s">
        <v>124</v>
      </c>
    </row>
    <row r="61" spans="1:60" ht="20.399999999999999" outlineLevel="1" x14ac:dyDescent="0.25">
      <c r="A61" s="247">
        <v>21</v>
      </c>
      <c r="B61" s="248" t="s">
        <v>220</v>
      </c>
      <c r="C61" s="257" t="s">
        <v>221</v>
      </c>
      <c r="D61" s="249" t="s">
        <v>175</v>
      </c>
      <c r="E61" s="250">
        <v>1</v>
      </c>
      <c r="F61" s="251"/>
      <c r="G61" s="252">
        <f>ROUND(E61*F61,2)</f>
        <v>0</v>
      </c>
      <c r="H61" s="251"/>
      <c r="I61" s="252">
        <f>ROUND(E61*H61,2)</f>
        <v>0</v>
      </c>
      <c r="J61" s="251"/>
      <c r="K61" s="252">
        <f>ROUND(E61*J61,2)</f>
        <v>0</v>
      </c>
      <c r="L61" s="252">
        <v>21</v>
      </c>
      <c r="M61" s="252">
        <f>G61*(1+L61/100)</f>
        <v>0</v>
      </c>
      <c r="N61" s="252">
        <v>0</v>
      </c>
      <c r="O61" s="252">
        <f>ROUND(E61*N61,2)</f>
        <v>0</v>
      </c>
      <c r="P61" s="252">
        <v>0</v>
      </c>
      <c r="Q61" s="252">
        <f>ROUND(E61*P61,2)</f>
        <v>0</v>
      </c>
      <c r="R61" s="252" t="s">
        <v>222</v>
      </c>
      <c r="S61" s="252" t="s">
        <v>128</v>
      </c>
      <c r="T61" s="253" t="s">
        <v>128</v>
      </c>
      <c r="U61" s="216">
        <v>1.45</v>
      </c>
      <c r="V61" s="216">
        <f>ROUND(E61*U61,2)</f>
        <v>1.45</v>
      </c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147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5">
      <c r="A62" s="247">
        <v>22</v>
      </c>
      <c r="B62" s="248" t="s">
        <v>223</v>
      </c>
      <c r="C62" s="257" t="s">
        <v>224</v>
      </c>
      <c r="D62" s="249" t="s">
        <v>175</v>
      </c>
      <c r="E62" s="250">
        <v>1</v>
      </c>
      <c r="F62" s="251"/>
      <c r="G62" s="252">
        <f>ROUND(E62*F62,2)</f>
        <v>0</v>
      </c>
      <c r="H62" s="251"/>
      <c r="I62" s="252">
        <f>ROUND(E62*H62,2)</f>
        <v>0</v>
      </c>
      <c r="J62" s="251"/>
      <c r="K62" s="252">
        <f>ROUND(E62*J62,2)</f>
        <v>0</v>
      </c>
      <c r="L62" s="252">
        <v>21</v>
      </c>
      <c r="M62" s="252">
        <f>G62*(1+L62/100)</f>
        <v>0</v>
      </c>
      <c r="N62" s="252">
        <v>0</v>
      </c>
      <c r="O62" s="252">
        <f>ROUND(E62*N62,2)</f>
        <v>0</v>
      </c>
      <c r="P62" s="252">
        <v>0</v>
      </c>
      <c r="Q62" s="252">
        <f>ROUND(E62*P62,2)</f>
        <v>0</v>
      </c>
      <c r="R62" s="252" t="s">
        <v>222</v>
      </c>
      <c r="S62" s="252" t="s">
        <v>128</v>
      </c>
      <c r="T62" s="253" t="s">
        <v>128</v>
      </c>
      <c r="U62" s="216">
        <v>0.77500000000000002</v>
      </c>
      <c r="V62" s="216">
        <f>ROUND(E62*U62,2)</f>
        <v>0.78</v>
      </c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147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5">
      <c r="A63" s="247">
        <v>23</v>
      </c>
      <c r="B63" s="248" t="s">
        <v>225</v>
      </c>
      <c r="C63" s="257" t="s">
        <v>226</v>
      </c>
      <c r="D63" s="249" t="s">
        <v>175</v>
      </c>
      <c r="E63" s="250">
        <v>1</v>
      </c>
      <c r="F63" s="251"/>
      <c r="G63" s="252">
        <f>ROUND(E63*F63,2)</f>
        <v>0</v>
      </c>
      <c r="H63" s="251"/>
      <c r="I63" s="252">
        <f>ROUND(E63*H63,2)</f>
        <v>0</v>
      </c>
      <c r="J63" s="251"/>
      <c r="K63" s="252">
        <f>ROUND(E63*J63,2)</f>
        <v>0</v>
      </c>
      <c r="L63" s="252">
        <v>21</v>
      </c>
      <c r="M63" s="252">
        <f>G63*(1+L63/100)</f>
        <v>0</v>
      </c>
      <c r="N63" s="252">
        <v>8.0000000000000004E-4</v>
      </c>
      <c r="O63" s="252">
        <f>ROUND(E63*N63,2)</f>
        <v>0</v>
      </c>
      <c r="P63" s="252">
        <v>0</v>
      </c>
      <c r="Q63" s="252">
        <f>ROUND(E63*P63,2)</f>
        <v>0</v>
      </c>
      <c r="R63" s="252"/>
      <c r="S63" s="252" t="s">
        <v>193</v>
      </c>
      <c r="T63" s="253" t="s">
        <v>128</v>
      </c>
      <c r="U63" s="216">
        <v>0</v>
      </c>
      <c r="V63" s="216">
        <f>ROUND(E63*U63,2)</f>
        <v>0</v>
      </c>
      <c r="W63" s="21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181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5">
      <c r="A64" s="247">
        <v>24</v>
      </c>
      <c r="B64" s="248" t="s">
        <v>227</v>
      </c>
      <c r="C64" s="257" t="s">
        <v>228</v>
      </c>
      <c r="D64" s="249" t="s">
        <v>175</v>
      </c>
      <c r="E64" s="250">
        <v>1</v>
      </c>
      <c r="F64" s="251"/>
      <c r="G64" s="252">
        <f>ROUND(E64*F64,2)</f>
        <v>0</v>
      </c>
      <c r="H64" s="251"/>
      <c r="I64" s="252">
        <f>ROUND(E64*H64,2)</f>
        <v>0</v>
      </c>
      <c r="J64" s="251"/>
      <c r="K64" s="252">
        <f>ROUND(E64*J64,2)</f>
        <v>0</v>
      </c>
      <c r="L64" s="252">
        <v>21</v>
      </c>
      <c r="M64" s="252">
        <f>G64*(1+L64/100)</f>
        <v>0</v>
      </c>
      <c r="N64" s="252">
        <v>1.9E-2</v>
      </c>
      <c r="O64" s="252">
        <f>ROUND(E64*N64,2)</f>
        <v>0.02</v>
      </c>
      <c r="P64" s="252">
        <v>0</v>
      </c>
      <c r="Q64" s="252">
        <f>ROUND(E64*P64,2)</f>
        <v>0</v>
      </c>
      <c r="R64" s="252"/>
      <c r="S64" s="252" t="s">
        <v>193</v>
      </c>
      <c r="T64" s="253" t="s">
        <v>129</v>
      </c>
      <c r="U64" s="216">
        <v>0</v>
      </c>
      <c r="V64" s="216">
        <f>ROUND(E64*U64,2)</f>
        <v>0</v>
      </c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181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5">
      <c r="A65" s="224">
        <v>25</v>
      </c>
      <c r="B65" s="225" t="s">
        <v>229</v>
      </c>
      <c r="C65" s="235" t="s">
        <v>230</v>
      </c>
      <c r="D65" s="226" t="s">
        <v>216</v>
      </c>
      <c r="E65" s="227">
        <v>1.9800000000000002E-2</v>
      </c>
      <c r="F65" s="228"/>
      <c r="G65" s="229">
        <f>ROUND(E65*F65,2)</f>
        <v>0</v>
      </c>
      <c r="H65" s="228"/>
      <c r="I65" s="229">
        <f>ROUND(E65*H65,2)</f>
        <v>0</v>
      </c>
      <c r="J65" s="228"/>
      <c r="K65" s="229">
        <f>ROUND(E65*J65,2)</f>
        <v>0</v>
      </c>
      <c r="L65" s="229">
        <v>21</v>
      </c>
      <c r="M65" s="229">
        <f>G65*(1+L65/100)</f>
        <v>0</v>
      </c>
      <c r="N65" s="229">
        <v>0</v>
      </c>
      <c r="O65" s="229">
        <f>ROUND(E65*N65,2)</f>
        <v>0</v>
      </c>
      <c r="P65" s="229">
        <v>0</v>
      </c>
      <c r="Q65" s="229">
        <f>ROUND(E65*P65,2)</f>
        <v>0</v>
      </c>
      <c r="R65" s="229" t="s">
        <v>222</v>
      </c>
      <c r="S65" s="229" t="s">
        <v>128</v>
      </c>
      <c r="T65" s="230" t="s">
        <v>128</v>
      </c>
      <c r="U65" s="216">
        <v>2.4209999999999998</v>
      </c>
      <c r="V65" s="216">
        <f>ROUND(E65*U65,2)</f>
        <v>0.05</v>
      </c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217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5">
      <c r="A66" s="214"/>
      <c r="B66" s="215"/>
      <c r="C66" s="254" t="s">
        <v>231</v>
      </c>
      <c r="D66" s="245"/>
      <c r="E66" s="245"/>
      <c r="F66" s="245"/>
      <c r="G66" s="245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149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x14ac:dyDescent="0.25">
      <c r="A67" s="218" t="s">
        <v>123</v>
      </c>
      <c r="B67" s="219" t="s">
        <v>77</v>
      </c>
      <c r="C67" s="234" t="s">
        <v>78</v>
      </c>
      <c r="D67" s="220"/>
      <c r="E67" s="221"/>
      <c r="F67" s="222"/>
      <c r="G67" s="222">
        <f>SUMIF(AG68:AG75,"&lt;&gt;NOR",G68:G75)</f>
        <v>0</v>
      </c>
      <c r="H67" s="222"/>
      <c r="I67" s="222">
        <f>SUM(I68:I75)</f>
        <v>0</v>
      </c>
      <c r="J67" s="222"/>
      <c r="K67" s="222">
        <f>SUM(K68:K75)</f>
        <v>0</v>
      </c>
      <c r="L67" s="222"/>
      <c r="M67" s="222">
        <f>SUM(M68:M75)</f>
        <v>0</v>
      </c>
      <c r="N67" s="222"/>
      <c r="O67" s="222">
        <f>SUM(O68:O75)</f>
        <v>0</v>
      </c>
      <c r="P67" s="222"/>
      <c r="Q67" s="222">
        <f>SUM(Q68:Q75)</f>
        <v>0</v>
      </c>
      <c r="R67" s="222"/>
      <c r="S67" s="222"/>
      <c r="T67" s="223"/>
      <c r="U67" s="217"/>
      <c r="V67" s="217">
        <f>SUM(V68:V75)</f>
        <v>0</v>
      </c>
      <c r="W67" s="217"/>
      <c r="AG67" t="s">
        <v>124</v>
      </c>
    </row>
    <row r="68" spans="1:60" outlineLevel="1" x14ac:dyDescent="0.25">
      <c r="A68" s="224">
        <v>26</v>
      </c>
      <c r="B68" s="225" t="s">
        <v>232</v>
      </c>
      <c r="C68" s="235" t="s">
        <v>233</v>
      </c>
      <c r="D68" s="226" t="s">
        <v>192</v>
      </c>
      <c r="E68" s="227">
        <v>1</v>
      </c>
      <c r="F68" s="228"/>
      <c r="G68" s="229">
        <f>ROUND(E68*F68,2)</f>
        <v>0</v>
      </c>
      <c r="H68" s="228"/>
      <c r="I68" s="229">
        <f>ROUND(E68*H68,2)</f>
        <v>0</v>
      </c>
      <c r="J68" s="228"/>
      <c r="K68" s="229">
        <f>ROUND(E68*J68,2)</f>
        <v>0</v>
      </c>
      <c r="L68" s="229">
        <v>21</v>
      </c>
      <c r="M68" s="229">
        <f>G68*(1+L68/100)</f>
        <v>0</v>
      </c>
      <c r="N68" s="229">
        <v>0</v>
      </c>
      <c r="O68" s="229">
        <f>ROUND(E68*N68,2)</f>
        <v>0</v>
      </c>
      <c r="P68" s="229">
        <v>0</v>
      </c>
      <c r="Q68" s="229">
        <f>ROUND(E68*P68,2)</f>
        <v>0</v>
      </c>
      <c r="R68" s="229"/>
      <c r="S68" s="229" t="s">
        <v>193</v>
      </c>
      <c r="T68" s="230" t="s">
        <v>129</v>
      </c>
      <c r="U68" s="216">
        <v>0</v>
      </c>
      <c r="V68" s="216">
        <f>ROUND(E68*U68,2)</f>
        <v>0</v>
      </c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234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5">
      <c r="A69" s="214"/>
      <c r="B69" s="215"/>
      <c r="C69" s="236" t="s">
        <v>235</v>
      </c>
      <c r="D69" s="232"/>
      <c r="E69" s="232"/>
      <c r="F69" s="232"/>
      <c r="G69" s="232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132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5">
      <c r="A70" s="214"/>
      <c r="B70" s="215"/>
      <c r="C70" s="256" t="s">
        <v>236</v>
      </c>
      <c r="D70" s="246"/>
      <c r="E70" s="246"/>
      <c r="F70" s="246"/>
      <c r="G70" s="24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132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5">
      <c r="A71" s="214"/>
      <c r="B71" s="215"/>
      <c r="C71" s="256" t="s">
        <v>237</v>
      </c>
      <c r="D71" s="246"/>
      <c r="E71" s="246"/>
      <c r="F71" s="246"/>
      <c r="G71" s="24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132</v>
      </c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5">
      <c r="A72" s="214"/>
      <c r="B72" s="215"/>
      <c r="C72" s="256" t="s">
        <v>238</v>
      </c>
      <c r="D72" s="246"/>
      <c r="E72" s="246"/>
      <c r="F72" s="246"/>
      <c r="G72" s="24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132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5">
      <c r="A73" s="214"/>
      <c r="B73" s="215"/>
      <c r="C73" s="256" t="s">
        <v>239</v>
      </c>
      <c r="D73" s="246"/>
      <c r="E73" s="246"/>
      <c r="F73" s="246"/>
      <c r="G73" s="24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132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5">
      <c r="A74" s="214"/>
      <c r="B74" s="215"/>
      <c r="C74" s="256" t="s">
        <v>240</v>
      </c>
      <c r="D74" s="246"/>
      <c r="E74" s="246"/>
      <c r="F74" s="246"/>
      <c r="G74" s="24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132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5">
      <c r="A75" s="214"/>
      <c r="B75" s="215"/>
      <c r="C75" s="256" t="s">
        <v>241</v>
      </c>
      <c r="D75" s="246"/>
      <c r="E75" s="246"/>
      <c r="F75" s="246"/>
      <c r="G75" s="24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132</v>
      </c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x14ac:dyDescent="0.25">
      <c r="A76" s="218" t="s">
        <v>123</v>
      </c>
      <c r="B76" s="219" t="s">
        <v>79</v>
      </c>
      <c r="C76" s="234" t="s">
        <v>80</v>
      </c>
      <c r="D76" s="220"/>
      <c r="E76" s="221"/>
      <c r="F76" s="222"/>
      <c r="G76" s="222">
        <f>SUMIF(AG77:AG91,"&lt;&gt;NOR",G77:G91)</f>
        <v>0</v>
      </c>
      <c r="H76" s="222"/>
      <c r="I76" s="222">
        <f>SUM(I77:I91)</f>
        <v>0</v>
      </c>
      <c r="J76" s="222"/>
      <c r="K76" s="222">
        <f>SUM(K77:K91)</f>
        <v>0</v>
      </c>
      <c r="L76" s="222"/>
      <c r="M76" s="222">
        <f>SUM(M77:M91)</f>
        <v>0</v>
      </c>
      <c r="N76" s="222"/>
      <c r="O76" s="222">
        <f>SUM(O77:O91)</f>
        <v>0.15</v>
      </c>
      <c r="P76" s="222"/>
      <c r="Q76" s="222">
        <f>SUM(Q77:Q91)</f>
        <v>0.15</v>
      </c>
      <c r="R76" s="222"/>
      <c r="S76" s="222"/>
      <c r="T76" s="223"/>
      <c r="U76" s="217"/>
      <c r="V76" s="217">
        <f>SUM(V77:V91)</f>
        <v>34.68</v>
      </c>
      <c r="W76" s="217"/>
      <c r="AG76" t="s">
        <v>124</v>
      </c>
    </row>
    <row r="77" spans="1:60" ht="20.399999999999999" outlineLevel="1" x14ac:dyDescent="0.25">
      <c r="A77" s="224">
        <v>27</v>
      </c>
      <c r="B77" s="225" t="s">
        <v>242</v>
      </c>
      <c r="C77" s="235" t="s">
        <v>243</v>
      </c>
      <c r="D77" s="226" t="s">
        <v>145</v>
      </c>
      <c r="E77" s="227">
        <v>7.7750000000000004</v>
      </c>
      <c r="F77" s="228"/>
      <c r="G77" s="229">
        <f>ROUND(E77*F77,2)</f>
        <v>0</v>
      </c>
      <c r="H77" s="228"/>
      <c r="I77" s="229">
        <f>ROUND(E77*H77,2)</f>
        <v>0</v>
      </c>
      <c r="J77" s="228"/>
      <c r="K77" s="229">
        <f>ROUND(E77*J77,2)</f>
        <v>0</v>
      </c>
      <c r="L77" s="229">
        <v>21</v>
      </c>
      <c r="M77" s="229">
        <f>G77*(1+L77/100)</f>
        <v>0</v>
      </c>
      <c r="N77" s="229">
        <v>2.8800000000000002E-3</v>
      </c>
      <c r="O77" s="229">
        <f>ROUND(E77*N77,2)</f>
        <v>0.02</v>
      </c>
      <c r="P77" s="229">
        <v>0</v>
      </c>
      <c r="Q77" s="229">
        <f>ROUND(E77*P77,2)</f>
        <v>0</v>
      </c>
      <c r="R77" s="229" t="s">
        <v>244</v>
      </c>
      <c r="S77" s="229" t="s">
        <v>128</v>
      </c>
      <c r="T77" s="230" t="s">
        <v>128</v>
      </c>
      <c r="U77" s="216">
        <v>0.52</v>
      </c>
      <c r="V77" s="216">
        <f>ROUND(E77*U77,2)</f>
        <v>4.04</v>
      </c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147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5">
      <c r="A78" s="214"/>
      <c r="B78" s="215"/>
      <c r="C78" s="236" t="s">
        <v>245</v>
      </c>
      <c r="D78" s="232"/>
      <c r="E78" s="232"/>
      <c r="F78" s="232"/>
      <c r="G78" s="232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132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5">
      <c r="A79" s="214"/>
      <c r="B79" s="215"/>
      <c r="C79" s="255" t="s">
        <v>246</v>
      </c>
      <c r="D79" s="241"/>
      <c r="E79" s="242">
        <v>4.17</v>
      </c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151</v>
      </c>
      <c r="AH79" s="207">
        <v>0</v>
      </c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5">
      <c r="A80" s="214"/>
      <c r="B80" s="215"/>
      <c r="C80" s="255" t="s">
        <v>247</v>
      </c>
      <c r="D80" s="241"/>
      <c r="E80" s="242">
        <v>3.605</v>
      </c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151</v>
      </c>
      <c r="AH80" s="207">
        <v>0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5">
      <c r="A81" s="224">
        <v>28</v>
      </c>
      <c r="B81" s="225" t="s">
        <v>248</v>
      </c>
      <c r="C81" s="235" t="s">
        <v>249</v>
      </c>
      <c r="D81" s="226" t="s">
        <v>145</v>
      </c>
      <c r="E81" s="227">
        <v>26.774999999999999</v>
      </c>
      <c r="F81" s="228"/>
      <c r="G81" s="229">
        <f>ROUND(E81*F81,2)</f>
        <v>0</v>
      </c>
      <c r="H81" s="228"/>
      <c r="I81" s="229">
        <f>ROUND(E81*H81,2)</f>
        <v>0</v>
      </c>
      <c r="J81" s="228"/>
      <c r="K81" s="229">
        <f>ROUND(E81*J81,2)</f>
        <v>0</v>
      </c>
      <c r="L81" s="229">
        <v>21</v>
      </c>
      <c r="M81" s="229">
        <f>G81*(1+L81/100)</f>
        <v>0</v>
      </c>
      <c r="N81" s="229">
        <v>0</v>
      </c>
      <c r="O81" s="229">
        <f>ROUND(E81*N81,2)</f>
        <v>0</v>
      </c>
      <c r="P81" s="229">
        <v>5.0000000000000001E-3</v>
      </c>
      <c r="Q81" s="229">
        <f>ROUND(E81*P81,2)</f>
        <v>0.13</v>
      </c>
      <c r="R81" s="229" t="s">
        <v>244</v>
      </c>
      <c r="S81" s="229" t="s">
        <v>128</v>
      </c>
      <c r="T81" s="230" t="s">
        <v>128</v>
      </c>
      <c r="U81" s="216">
        <v>0.51</v>
      </c>
      <c r="V81" s="216">
        <f>ROUND(E81*U81,2)</f>
        <v>13.66</v>
      </c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147</v>
      </c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5">
      <c r="A82" s="214"/>
      <c r="B82" s="215"/>
      <c r="C82" s="255" t="s">
        <v>250</v>
      </c>
      <c r="D82" s="241"/>
      <c r="E82" s="242">
        <v>7.7750000000000004</v>
      </c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151</v>
      </c>
      <c r="AH82" s="207">
        <v>0</v>
      </c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5">
      <c r="A83" s="214"/>
      <c r="B83" s="215"/>
      <c r="C83" s="255" t="s">
        <v>251</v>
      </c>
      <c r="D83" s="241"/>
      <c r="E83" s="242">
        <v>19</v>
      </c>
      <c r="F83" s="216"/>
      <c r="G83" s="21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151</v>
      </c>
      <c r="AH83" s="207">
        <v>0</v>
      </c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5">
      <c r="A84" s="224">
        <v>29</v>
      </c>
      <c r="B84" s="225" t="s">
        <v>252</v>
      </c>
      <c r="C84" s="235" t="s">
        <v>253</v>
      </c>
      <c r="D84" s="226" t="s">
        <v>145</v>
      </c>
      <c r="E84" s="227">
        <v>7.7750000000000004</v>
      </c>
      <c r="F84" s="228"/>
      <c r="G84" s="229">
        <f>ROUND(E84*F84,2)</f>
        <v>0</v>
      </c>
      <c r="H84" s="228"/>
      <c r="I84" s="229">
        <f>ROUND(E84*H84,2)</f>
        <v>0</v>
      </c>
      <c r="J84" s="228"/>
      <c r="K84" s="229">
        <f>ROUND(E84*J84,2)</f>
        <v>0</v>
      </c>
      <c r="L84" s="229">
        <v>21</v>
      </c>
      <c r="M84" s="229">
        <f>G84*(1+L84/100)</f>
        <v>0</v>
      </c>
      <c r="N84" s="229">
        <v>0</v>
      </c>
      <c r="O84" s="229">
        <f>ROUND(E84*N84,2)</f>
        <v>0</v>
      </c>
      <c r="P84" s="229">
        <v>2E-3</v>
      </c>
      <c r="Q84" s="229">
        <f>ROUND(E84*P84,2)</f>
        <v>0.02</v>
      </c>
      <c r="R84" s="229" t="s">
        <v>244</v>
      </c>
      <c r="S84" s="229" t="s">
        <v>128</v>
      </c>
      <c r="T84" s="230" t="s">
        <v>128</v>
      </c>
      <c r="U84" s="216">
        <v>0.1</v>
      </c>
      <c r="V84" s="216">
        <f>ROUND(E84*U84,2)</f>
        <v>0.78</v>
      </c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147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5">
      <c r="A85" s="214"/>
      <c r="B85" s="215"/>
      <c r="C85" s="255" t="s">
        <v>250</v>
      </c>
      <c r="D85" s="241"/>
      <c r="E85" s="242">
        <v>7.7750000000000004</v>
      </c>
      <c r="F85" s="216"/>
      <c r="G85" s="216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151</v>
      </c>
      <c r="AH85" s="207">
        <v>0</v>
      </c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5">
      <c r="A86" s="224">
        <v>30</v>
      </c>
      <c r="B86" s="225" t="s">
        <v>254</v>
      </c>
      <c r="C86" s="235" t="s">
        <v>255</v>
      </c>
      <c r="D86" s="226" t="s">
        <v>154</v>
      </c>
      <c r="E86" s="227">
        <v>8.3000000000000007</v>
      </c>
      <c r="F86" s="228"/>
      <c r="G86" s="229">
        <f>ROUND(E86*F86,2)</f>
        <v>0</v>
      </c>
      <c r="H86" s="228"/>
      <c r="I86" s="229">
        <f>ROUND(E86*H86,2)</f>
        <v>0</v>
      </c>
      <c r="J86" s="228"/>
      <c r="K86" s="229">
        <f>ROUND(E86*J86,2)</f>
        <v>0</v>
      </c>
      <c r="L86" s="229">
        <v>21</v>
      </c>
      <c r="M86" s="229">
        <f>G86*(1+L86/100)</f>
        <v>0</v>
      </c>
      <c r="N86" s="229">
        <v>2.0000000000000002E-5</v>
      </c>
      <c r="O86" s="229">
        <f>ROUND(E86*N86,2)</f>
        <v>0</v>
      </c>
      <c r="P86" s="229">
        <v>0</v>
      </c>
      <c r="Q86" s="229">
        <f>ROUND(E86*P86,2)</f>
        <v>0</v>
      </c>
      <c r="R86" s="229"/>
      <c r="S86" s="229" t="s">
        <v>193</v>
      </c>
      <c r="T86" s="230" t="s">
        <v>129</v>
      </c>
      <c r="U86" s="216">
        <v>0.38700000000000001</v>
      </c>
      <c r="V86" s="216">
        <f>ROUND(E86*U86,2)</f>
        <v>3.21</v>
      </c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147</v>
      </c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5">
      <c r="A87" s="214"/>
      <c r="B87" s="215"/>
      <c r="C87" s="255" t="s">
        <v>256</v>
      </c>
      <c r="D87" s="241"/>
      <c r="E87" s="242">
        <v>8.3000000000000007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151</v>
      </c>
      <c r="AH87" s="207">
        <v>0</v>
      </c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5">
      <c r="A88" s="224">
        <v>31</v>
      </c>
      <c r="B88" s="225" t="s">
        <v>257</v>
      </c>
      <c r="C88" s="235" t="s">
        <v>258</v>
      </c>
      <c r="D88" s="226" t="s">
        <v>145</v>
      </c>
      <c r="E88" s="227">
        <v>26.774999999999999</v>
      </c>
      <c r="F88" s="228"/>
      <c r="G88" s="229">
        <f>ROUND(E88*F88,2)</f>
        <v>0</v>
      </c>
      <c r="H88" s="228"/>
      <c r="I88" s="229">
        <f>ROUND(E88*H88,2)</f>
        <v>0</v>
      </c>
      <c r="J88" s="228"/>
      <c r="K88" s="229">
        <f>ROUND(E88*J88,2)</f>
        <v>0</v>
      </c>
      <c r="L88" s="229">
        <v>21</v>
      </c>
      <c r="M88" s="229">
        <f>G88*(1+L88/100)</f>
        <v>0</v>
      </c>
      <c r="N88" s="229">
        <v>4.7299999999999998E-3</v>
      </c>
      <c r="O88" s="229">
        <f>ROUND(E88*N88,2)</f>
        <v>0.13</v>
      </c>
      <c r="P88" s="229">
        <v>0</v>
      </c>
      <c r="Q88" s="229">
        <f>ROUND(E88*P88,2)</f>
        <v>0</v>
      </c>
      <c r="R88" s="229"/>
      <c r="S88" s="229" t="s">
        <v>193</v>
      </c>
      <c r="T88" s="230" t="s">
        <v>129</v>
      </c>
      <c r="U88" s="216">
        <v>0.48499999999999999</v>
      </c>
      <c r="V88" s="216">
        <f>ROUND(E88*U88,2)</f>
        <v>12.99</v>
      </c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147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5">
      <c r="A89" s="214"/>
      <c r="B89" s="215"/>
      <c r="C89" s="236" t="s">
        <v>259</v>
      </c>
      <c r="D89" s="232"/>
      <c r="E89" s="232"/>
      <c r="F89" s="232"/>
      <c r="G89" s="232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132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5">
      <c r="A90" s="214"/>
      <c r="B90" s="215"/>
      <c r="C90" s="255" t="s">
        <v>250</v>
      </c>
      <c r="D90" s="241"/>
      <c r="E90" s="242">
        <v>7.7750000000000004</v>
      </c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151</v>
      </c>
      <c r="AH90" s="207">
        <v>0</v>
      </c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5">
      <c r="A91" s="214"/>
      <c r="B91" s="215"/>
      <c r="C91" s="255" t="s">
        <v>251</v>
      </c>
      <c r="D91" s="241"/>
      <c r="E91" s="242">
        <v>19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151</v>
      </c>
      <c r="AH91" s="207">
        <v>0</v>
      </c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x14ac:dyDescent="0.25">
      <c r="A92" s="218" t="s">
        <v>123</v>
      </c>
      <c r="B92" s="219" t="s">
        <v>81</v>
      </c>
      <c r="C92" s="234" t="s">
        <v>82</v>
      </c>
      <c r="D92" s="220"/>
      <c r="E92" s="221"/>
      <c r="F92" s="222"/>
      <c r="G92" s="222">
        <f>SUMIF(AG93:AG108,"&lt;&gt;NOR",G93:G108)</f>
        <v>0</v>
      </c>
      <c r="H92" s="222"/>
      <c r="I92" s="222">
        <f>SUM(I93:I108)</f>
        <v>0</v>
      </c>
      <c r="J92" s="222"/>
      <c r="K92" s="222">
        <f>SUM(K93:K108)</f>
        <v>0</v>
      </c>
      <c r="L92" s="222"/>
      <c r="M92" s="222">
        <f>SUM(M93:M108)</f>
        <v>0</v>
      </c>
      <c r="N92" s="222"/>
      <c r="O92" s="222">
        <f>SUM(O93:O108)</f>
        <v>0.02</v>
      </c>
      <c r="P92" s="222"/>
      <c r="Q92" s="222">
        <f>SUM(Q93:Q108)</f>
        <v>0</v>
      </c>
      <c r="R92" s="222"/>
      <c r="S92" s="222"/>
      <c r="T92" s="223"/>
      <c r="U92" s="217"/>
      <c r="V92" s="217">
        <f>SUM(V93:V108)</f>
        <v>1.51</v>
      </c>
      <c r="W92" s="217"/>
      <c r="AG92" t="s">
        <v>124</v>
      </c>
    </row>
    <row r="93" spans="1:60" outlineLevel="1" x14ac:dyDescent="0.25">
      <c r="A93" s="224">
        <v>32</v>
      </c>
      <c r="B93" s="225" t="s">
        <v>260</v>
      </c>
      <c r="C93" s="235" t="s">
        <v>261</v>
      </c>
      <c r="D93" s="226" t="s">
        <v>145</v>
      </c>
      <c r="E93" s="227">
        <v>0.77</v>
      </c>
      <c r="F93" s="228"/>
      <c r="G93" s="229">
        <f>ROUND(E93*F93,2)</f>
        <v>0</v>
      </c>
      <c r="H93" s="228"/>
      <c r="I93" s="229">
        <f>ROUND(E93*H93,2)</f>
        <v>0</v>
      </c>
      <c r="J93" s="228"/>
      <c r="K93" s="229">
        <f>ROUND(E93*J93,2)</f>
        <v>0</v>
      </c>
      <c r="L93" s="229">
        <v>21</v>
      </c>
      <c r="M93" s="229">
        <f>G93*(1+L93/100)</f>
        <v>0</v>
      </c>
      <c r="N93" s="229">
        <v>2.1000000000000001E-4</v>
      </c>
      <c r="O93" s="229">
        <f>ROUND(E93*N93,2)</f>
        <v>0</v>
      </c>
      <c r="P93" s="229">
        <v>0</v>
      </c>
      <c r="Q93" s="229">
        <f>ROUND(E93*P93,2)</f>
        <v>0</v>
      </c>
      <c r="R93" s="229" t="s">
        <v>262</v>
      </c>
      <c r="S93" s="229" t="s">
        <v>128</v>
      </c>
      <c r="T93" s="230" t="s">
        <v>128</v>
      </c>
      <c r="U93" s="216">
        <v>0.05</v>
      </c>
      <c r="V93" s="216">
        <f>ROUND(E93*U93,2)</f>
        <v>0.04</v>
      </c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147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5">
      <c r="A94" s="214"/>
      <c r="B94" s="215"/>
      <c r="C94" s="255" t="s">
        <v>263</v>
      </c>
      <c r="D94" s="241"/>
      <c r="E94" s="242">
        <v>0.77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151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ht="20.399999999999999" outlineLevel="1" x14ac:dyDescent="0.25">
      <c r="A95" s="224">
        <v>33</v>
      </c>
      <c r="B95" s="225" t="s">
        <v>264</v>
      </c>
      <c r="C95" s="235" t="s">
        <v>265</v>
      </c>
      <c r="D95" s="226" t="s">
        <v>154</v>
      </c>
      <c r="E95" s="227">
        <v>5</v>
      </c>
      <c r="F95" s="228"/>
      <c r="G95" s="229">
        <f>ROUND(E95*F95,2)</f>
        <v>0</v>
      </c>
      <c r="H95" s="228"/>
      <c r="I95" s="229">
        <f>ROUND(E95*H95,2)</f>
        <v>0</v>
      </c>
      <c r="J95" s="228"/>
      <c r="K95" s="229">
        <f>ROUND(E95*J95,2)</f>
        <v>0</v>
      </c>
      <c r="L95" s="229">
        <v>21</v>
      </c>
      <c r="M95" s="229">
        <f>G95*(1+L95/100)</f>
        <v>0</v>
      </c>
      <c r="N95" s="229">
        <v>5.1000000000000004E-4</v>
      </c>
      <c r="O95" s="229">
        <f>ROUND(E95*N95,2)</f>
        <v>0</v>
      </c>
      <c r="P95" s="229">
        <v>0</v>
      </c>
      <c r="Q95" s="229">
        <f>ROUND(E95*P95,2)</f>
        <v>0</v>
      </c>
      <c r="R95" s="229" t="s">
        <v>262</v>
      </c>
      <c r="S95" s="229" t="s">
        <v>128</v>
      </c>
      <c r="T95" s="230" t="s">
        <v>128</v>
      </c>
      <c r="U95" s="216">
        <v>0.23599999999999999</v>
      </c>
      <c r="V95" s="216">
        <f>ROUND(E95*U95,2)</f>
        <v>1.18</v>
      </c>
      <c r="W95" s="21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147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5">
      <c r="A96" s="214"/>
      <c r="B96" s="215"/>
      <c r="C96" s="255" t="s">
        <v>266</v>
      </c>
      <c r="D96" s="241"/>
      <c r="E96" s="242">
        <v>5</v>
      </c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151</v>
      </c>
      <c r="AH96" s="207">
        <v>0</v>
      </c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ht="20.399999999999999" outlineLevel="1" x14ac:dyDescent="0.25">
      <c r="A97" s="224">
        <v>34</v>
      </c>
      <c r="B97" s="225" t="s">
        <v>267</v>
      </c>
      <c r="C97" s="235" t="s">
        <v>268</v>
      </c>
      <c r="D97" s="226" t="s">
        <v>145</v>
      </c>
      <c r="E97" s="227">
        <v>0.27</v>
      </c>
      <c r="F97" s="228"/>
      <c r="G97" s="229">
        <f>ROUND(E97*F97,2)</f>
        <v>0</v>
      </c>
      <c r="H97" s="228"/>
      <c r="I97" s="229">
        <f>ROUND(E97*H97,2)</f>
        <v>0</v>
      </c>
      <c r="J97" s="228"/>
      <c r="K97" s="229">
        <f>ROUND(E97*J97,2)</f>
        <v>0</v>
      </c>
      <c r="L97" s="229">
        <v>21</v>
      </c>
      <c r="M97" s="229">
        <f>G97*(1+L97/100)</f>
        <v>0</v>
      </c>
      <c r="N97" s="229">
        <v>5.0400000000000002E-3</v>
      </c>
      <c r="O97" s="229">
        <f>ROUND(E97*N97,2)</f>
        <v>0</v>
      </c>
      <c r="P97" s="229">
        <v>0</v>
      </c>
      <c r="Q97" s="229">
        <f>ROUND(E97*P97,2)</f>
        <v>0</v>
      </c>
      <c r="R97" s="229" t="s">
        <v>262</v>
      </c>
      <c r="S97" s="229" t="s">
        <v>128</v>
      </c>
      <c r="T97" s="230" t="s">
        <v>128</v>
      </c>
      <c r="U97" s="216">
        <v>0.97799999999999998</v>
      </c>
      <c r="V97" s="216">
        <f>ROUND(E97*U97,2)</f>
        <v>0.26</v>
      </c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147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5">
      <c r="A98" s="214"/>
      <c r="B98" s="215"/>
      <c r="C98" s="255" t="s">
        <v>269</v>
      </c>
      <c r="D98" s="241"/>
      <c r="E98" s="242">
        <v>0.27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151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ht="20.399999999999999" outlineLevel="1" x14ac:dyDescent="0.25">
      <c r="A99" s="247">
        <v>35</v>
      </c>
      <c r="B99" s="248" t="s">
        <v>270</v>
      </c>
      <c r="C99" s="257" t="s">
        <v>271</v>
      </c>
      <c r="D99" s="249" t="s">
        <v>145</v>
      </c>
      <c r="E99" s="250">
        <v>0.27</v>
      </c>
      <c r="F99" s="251"/>
      <c r="G99" s="252">
        <f>ROUND(E99*F99,2)</f>
        <v>0</v>
      </c>
      <c r="H99" s="251"/>
      <c r="I99" s="252">
        <f>ROUND(E99*H99,2)</f>
        <v>0</v>
      </c>
      <c r="J99" s="251"/>
      <c r="K99" s="252">
        <f>ROUND(E99*J99,2)</f>
        <v>0</v>
      </c>
      <c r="L99" s="252">
        <v>21</v>
      </c>
      <c r="M99" s="252">
        <f>G99*(1+L99/100)</f>
        <v>0</v>
      </c>
      <c r="N99" s="252">
        <v>0</v>
      </c>
      <c r="O99" s="252">
        <f>ROUND(E99*N99,2)</f>
        <v>0</v>
      </c>
      <c r="P99" s="252">
        <v>0</v>
      </c>
      <c r="Q99" s="252">
        <f>ROUND(E99*P99,2)</f>
        <v>0</v>
      </c>
      <c r="R99" s="252" t="s">
        <v>262</v>
      </c>
      <c r="S99" s="252" t="s">
        <v>128</v>
      </c>
      <c r="T99" s="253" t="s">
        <v>128</v>
      </c>
      <c r="U99" s="216">
        <v>0.03</v>
      </c>
      <c r="V99" s="216">
        <f>ROUND(E99*U99,2)</f>
        <v>0.01</v>
      </c>
      <c r="W99" s="21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147</v>
      </c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5">
      <c r="A100" s="224">
        <v>36</v>
      </c>
      <c r="B100" s="225" t="s">
        <v>272</v>
      </c>
      <c r="C100" s="235" t="s">
        <v>273</v>
      </c>
      <c r="D100" s="226" t="s">
        <v>145</v>
      </c>
      <c r="E100" s="227">
        <v>0.36</v>
      </c>
      <c r="F100" s="228"/>
      <c r="G100" s="229">
        <f>ROUND(E100*F100,2)</f>
        <v>0</v>
      </c>
      <c r="H100" s="228"/>
      <c r="I100" s="229">
        <f>ROUND(E100*H100,2)</f>
        <v>0</v>
      </c>
      <c r="J100" s="228"/>
      <c r="K100" s="229">
        <f>ROUND(E100*J100,2)</f>
        <v>0</v>
      </c>
      <c r="L100" s="229">
        <v>21</v>
      </c>
      <c r="M100" s="229">
        <f>G100*(1+L100/100)</f>
        <v>0</v>
      </c>
      <c r="N100" s="229">
        <v>1.9199999999999998E-2</v>
      </c>
      <c r="O100" s="229">
        <f>ROUND(E100*N100,2)</f>
        <v>0.01</v>
      </c>
      <c r="P100" s="229">
        <v>0</v>
      </c>
      <c r="Q100" s="229">
        <f>ROUND(E100*P100,2)</f>
        <v>0</v>
      </c>
      <c r="R100" s="229" t="s">
        <v>180</v>
      </c>
      <c r="S100" s="229" t="s">
        <v>128</v>
      </c>
      <c r="T100" s="230" t="s">
        <v>128</v>
      </c>
      <c r="U100" s="216">
        <v>0</v>
      </c>
      <c r="V100" s="216">
        <f>ROUND(E100*U100,2)</f>
        <v>0</v>
      </c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181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5">
      <c r="A101" s="214"/>
      <c r="B101" s="215"/>
      <c r="C101" s="255" t="s">
        <v>274</v>
      </c>
      <c r="D101" s="241"/>
      <c r="E101" s="242">
        <v>0.36</v>
      </c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151</v>
      </c>
      <c r="AH101" s="207">
        <v>0</v>
      </c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ht="20.399999999999999" outlineLevel="1" x14ac:dyDescent="0.25">
      <c r="A102" s="224">
        <v>37</v>
      </c>
      <c r="B102" s="225" t="s">
        <v>275</v>
      </c>
      <c r="C102" s="235" t="s">
        <v>276</v>
      </c>
      <c r="D102" s="226" t="s">
        <v>175</v>
      </c>
      <c r="E102" s="227">
        <v>18</v>
      </c>
      <c r="F102" s="228"/>
      <c r="G102" s="229">
        <f>ROUND(E102*F102,2)</f>
        <v>0</v>
      </c>
      <c r="H102" s="228"/>
      <c r="I102" s="229">
        <f>ROUND(E102*H102,2)</f>
        <v>0</v>
      </c>
      <c r="J102" s="228"/>
      <c r="K102" s="229">
        <f>ROUND(E102*J102,2)</f>
        <v>0</v>
      </c>
      <c r="L102" s="229">
        <v>21</v>
      </c>
      <c r="M102" s="229">
        <f>G102*(1+L102/100)</f>
        <v>0</v>
      </c>
      <c r="N102" s="229">
        <v>4.4999999999999999E-4</v>
      </c>
      <c r="O102" s="229">
        <f>ROUND(E102*N102,2)</f>
        <v>0.01</v>
      </c>
      <c r="P102" s="229">
        <v>0</v>
      </c>
      <c r="Q102" s="229">
        <f>ROUND(E102*P102,2)</f>
        <v>0</v>
      </c>
      <c r="R102" s="229" t="s">
        <v>180</v>
      </c>
      <c r="S102" s="229" t="s">
        <v>128</v>
      </c>
      <c r="T102" s="230" t="s">
        <v>128</v>
      </c>
      <c r="U102" s="216">
        <v>0</v>
      </c>
      <c r="V102" s="216">
        <f>ROUND(E102*U102,2)</f>
        <v>0</v>
      </c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181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5">
      <c r="A103" s="214"/>
      <c r="B103" s="215"/>
      <c r="C103" s="258" t="s">
        <v>277</v>
      </c>
      <c r="D103" s="243"/>
      <c r="E103" s="244"/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151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5">
      <c r="A104" s="214"/>
      <c r="B104" s="215"/>
      <c r="C104" s="259" t="s">
        <v>278</v>
      </c>
      <c r="D104" s="243"/>
      <c r="E104" s="244">
        <v>17.5</v>
      </c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151</v>
      </c>
      <c r="AH104" s="207">
        <v>2</v>
      </c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5">
      <c r="A105" s="214"/>
      <c r="B105" s="215"/>
      <c r="C105" s="258" t="s">
        <v>279</v>
      </c>
      <c r="D105" s="243"/>
      <c r="E105" s="244"/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151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5">
      <c r="A106" s="214"/>
      <c r="B106" s="215"/>
      <c r="C106" s="255" t="s">
        <v>280</v>
      </c>
      <c r="D106" s="241"/>
      <c r="E106" s="242">
        <v>18</v>
      </c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151</v>
      </c>
      <c r="AH106" s="207">
        <v>0</v>
      </c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5">
      <c r="A107" s="224">
        <v>38</v>
      </c>
      <c r="B107" s="225" t="s">
        <v>281</v>
      </c>
      <c r="C107" s="235" t="s">
        <v>282</v>
      </c>
      <c r="D107" s="226" t="s">
        <v>216</v>
      </c>
      <c r="E107" s="227">
        <v>1.908E-2</v>
      </c>
      <c r="F107" s="228"/>
      <c r="G107" s="229">
        <f>ROUND(E107*F107,2)</f>
        <v>0</v>
      </c>
      <c r="H107" s="228"/>
      <c r="I107" s="229">
        <f>ROUND(E107*H107,2)</f>
        <v>0</v>
      </c>
      <c r="J107" s="228"/>
      <c r="K107" s="229">
        <f>ROUND(E107*J107,2)</f>
        <v>0</v>
      </c>
      <c r="L107" s="229">
        <v>21</v>
      </c>
      <c r="M107" s="229">
        <f>G107*(1+L107/100)</f>
        <v>0</v>
      </c>
      <c r="N107" s="229">
        <v>0</v>
      </c>
      <c r="O107" s="229">
        <f>ROUND(E107*N107,2)</f>
        <v>0</v>
      </c>
      <c r="P107" s="229">
        <v>0</v>
      </c>
      <c r="Q107" s="229">
        <f>ROUND(E107*P107,2)</f>
        <v>0</v>
      </c>
      <c r="R107" s="229" t="s">
        <v>262</v>
      </c>
      <c r="S107" s="229" t="s">
        <v>128</v>
      </c>
      <c r="T107" s="230" t="s">
        <v>128</v>
      </c>
      <c r="U107" s="216">
        <v>1.2649999999999999</v>
      </c>
      <c r="V107" s="216">
        <f>ROUND(E107*U107,2)</f>
        <v>0.02</v>
      </c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217</v>
      </c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5">
      <c r="A108" s="214"/>
      <c r="B108" s="215"/>
      <c r="C108" s="254" t="s">
        <v>231</v>
      </c>
      <c r="D108" s="245"/>
      <c r="E108" s="245"/>
      <c r="F108" s="245"/>
      <c r="G108" s="245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149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x14ac:dyDescent="0.25">
      <c r="A109" s="218" t="s">
        <v>123</v>
      </c>
      <c r="B109" s="219" t="s">
        <v>83</v>
      </c>
      <c r="C109" s="234" t="s">
        <v>84</v>
      </c>
      <c r="D109" s="220"/>
      <c r="E109" s="221"/>
      <c r="F109" s="222"/>
      <c r="G109" s="222">
        <f>SUMIF(AG110:AG119,"&lt;&gt;NOR",G110:G119)</f>
        <v>0</v>
      </c>
      <c r="H109" s="222"/>
      <c r="I109" s="222">
        <f>SUM(I110:I119)</f>
        <v>0</v>
      </c>
      <c r="J109" s="222"/>
      <c r="K109" s="222">
        <f>SUM(K110:K119)</f>
        <v>0</v>
      </c>
      <c r="L109" s="222"/>
      <c r="M109" s="222">
        <f>SUM(M110:M119)</f>
        <v>0</v>
      </c>
      <c r="N109" s="222"/>
      <c r="O109" s="222">
        <f>SUM(O110:O119)</f>
        <v>0.02</v>
      </c>
      <c r="P109" s="222"/>
      <c r="Q109" s="222">
        <f>SUM(Q110:Q119)</f>
        <v>0</v>
      </c>
      <c r="R109" s="222"/>
      <c r="S109" s="222"/>
      <c r="T109" s="223"/>
      <c r="U109" s="217"/>
      <c r="V109" s="217">
        <f>SUM(V110:V119)</f>
        <v>5.5000000000000009</v>
      </c>
      <c r="W109" s="217"/>
      <c r="AG109" t="s">
        <v>124</v>
      </c>
    </row>
    <row r="110" spans="1:60" ht="20.399999999999999" outlineLevel="1" x14ac:dyDescent="0.25">
      <c r="A110" s="247">
        <v>39</v>
      </c>
      <c r="B110" s="248" t="s">
        <v>283</v>
      </c>
      <c r="C110" s="257" t="s">
        <v>284</v>
      </c>
      <c r="D110" s="249" t="s">
        <v>154</v>
      </c>
      <c r="E110" s="250">
        <v>0.8</v>
      </c>
      <c r="F110" s="251"/>
      <c r="G110" s="252">
        <f>ROUND(E110*F110,2)</f>
        <v>0</v>
      </c>
      <c r="H110" s="251"/>
      <c r="I110" s="252">
        <f>ROUND(E110*H110,2)</f>
        <v>0</v>
      </c>
      <c r="J110" s="251"/>
      <c r="K110" s="252">
        <f>ROUND(E110*J110,2)</f>
        <v>0</v>
      </c>
      <c r="L110" s="252">
        <v>21</v>
      </c>
      <c r="M110" s="252">
        <f>G110*(1+L110/100)</f>
        <v>0</v>
      </c>
      <c r="N110" s="252">
        <v>2.1000000000000001E-4</v>
      </c>
      <c r="O110" s="252">
        <f>ROUND(E110*N110,2)</f>
        <v>0</v>
      </c>
      <c r="P110" s="252">
        <v>0</v>
      </c>
      <c r="Q110" s="252">
        <f>ROUND(E110*P110,2)</f>
        <v>0</v>
      </c>
      <c r="R110" s="252" t="s">
        <v>285</v>
      </c>
      <c r="S110" s="252" t="s">
        <v>128</v>
      </c>
      <c r="T110" s="253" t="s">
        <v>128</v>
      </c>
      <c r="U110" s="216">
        <v>0.28000000000000003</v>
      </c>
      <c r="V110" s="216">
        <f>ROUND(E110*U110,2)</f>
        <v>0.22</v>
      </c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147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5">
      <c r="A111" s="224">
        <v>40</v>
      </c>
      <c r="B111" s="225" t="s">
        <v>286</v>
      </c>
      <c r="C111" s="235" t="s">
        <v>287</v>
      </c>
      <c r="D111" s="226" t="s">
        <v>154</v>
      </c>
      <c r="E111" s="227">
        <v>15.57</v>
      </c>
      <c r="F111" s="228"/>
      <c r="G111" s="229">
        <f>ROUND(E111*F111,2)</f>
        <v>0</v>
      </c>
      <c r="H111" s="228"/>
      <c r="I111" s="229">
        <f>ROUND(E111*H111,2)</f>
        <v>0</v>
      </c>
      <c r="J111" s="228"/>
      <c r="K111" s="229">
        <f>ROUND(E111*J111,2)</f>
        <v>0</v>
      </c>
      <c r="L111" s="229">
        <v>21</v>
      </c>
      <c r="M111" s="229">
        <f>G111*(1+L111/100)</f>
        <v>0</v>
      </c>
      <c r="N111" s="229">
        <v>2.4000000000000001E-4</v>
      </c>
      <c r="O111" s="229">
        <f>ROUND(E111*N111,2)</f>
        <v>0</v>
      </c>
      <c r="P111" s="229">
        <v>0</v>
      </c>
      <c r="Q111" s="229">
        <f>ROUND(E111*P111,2)</f>
        <v>0</v>
      </c>
      <c r="R111" s="229" t="s">
        <v>285</v>
      </c>
      <c r="S111" s="229" t="s">
        <v>128</v>
      </c>
      <c r="T111" s="230" t="s">
        <v>128</v>
      </c>
      <c r="U111" s="216">
        <v>0.18</v>
      </c>
      <c r="V111" s="216">
        <f>ROUND(E111*U111,2)</f>
        <v>2.8</v>
      </c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147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5">
      <c r="A112" s="214"/>
      <c r="B112" s="215"/>
      <c r="C112" s="236" t="s">
        <v>288</v>
      </c>
      <c r="D112" s="232"/>
      <c r="E112" s="232"/>
      <c r="F112" s="232"/>
      <c r="G112" s="232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132</v>
      </c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5">
      <c r="A113" s="214"/>
      <c r="B113" s="215"/>
      <c r="C113" s="255" t="s">
        <v>289</v>
      </c>
      <c r="D113" s="241"/>
      <c r="E113" s="242">
        <v>15.57</v>
      </c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151</v>
      </c>
      <c r="AH113" s="207">
        <v>0</v>
      </c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ht="20.399999999999999" outlineLevel="1" x14ac:dyDescent="0.25">
      <c r="A114" s="224">
        <v>41</v>
      </c>
      <c r="B114" s="225" t="s">
        <v>290</v>
      </c>
      <c r="C114" s="235" t="s">
        <v>291</v>
      </c>
      <c r="D114" s="226" t="s">
        <v>145</v>
      </c>
      <c r="E114" s="227">
        <v>11.29</v>
      </c>
      <c r="F114" s="228"/>
      <c r="G114" s="229">
        <f>ROUND(E114*F114,2)</f>
        <v>0</v>
      </c>
      <c r="H114" s="228"/>
      <c r="I114" s="229">
        <f>ROUND(E114*H114,2)</f>
        <v>0</v>
      </c>
      <c r="J114" s="228"/>
      <c r="K114" s="229">
        <f>ROUND(E114*J114,2)</f>
        <v>0</v>
      </c>
      <c r="L114" s="229">
        <v>21</v>
      </c>
      <c r="M114" s="229">
        <f>G114*(1+L114/100)</f>
        <v>0</v>
      </c>
      <c r="N114" s="229">
        <v>2.5000000000000001E-4</v>
      </c>
      <c r="O114" s="229">
        <f>ROUND(E114*N114,2)</f>
        <v>0</v>
      </c>
      <c r="P114" s="229">
        <v>0</v>
      </c>
      <c r="Q114" s="229">
        <f>ROUND(E114*P114,2)</f>
        <v>0</v>
      </c>
      <c r="R114" s="229" t="s">
        <v>285</v>
      </c>
      <c r="S114" s="229" t="s">
        <v>128</v>
      </c>
      <c r="T114" s="230" t="s">
        <v>128</v>
      </c>
      <c r="U114" s="216">
        <v>0.21665999999999999</v>
      </c>
      <c r="V114" s="216">
        <f>ROUND(E114*U114,2)</f>
        <v>2.4500000000000002</v>
      </c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147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5">
      <c r="A115" s="214"/>
      <c r="B115" s="215"/>
      <c r="C115" s="254" t="s">
        <v>292</v>
      </c>
      <c r="D115" s="245"/>
      <c r="E115" s="245"/>
      <c r="F115" s="245"/>
      <c r="G115" s="245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149</v>
      </c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5">
      <c r="A116" s="224">
        <v>42</v>
      </c>
      <c r="B116" s="225" t="s">
        <v>293</v>
      </c>
      <c r="C116" s="235" t="s">
        <v>294</v>
      </c>
      <c r="D116" s="226" t="s">
        <v>145</v>
      </c>
      <c r="E116" s="227">
        <v>12.983499999999999</v>
      </c>
      <c r="F116" s="228"/>
      <c r="G116" s="229">
        <f>ROUND(E116*F116,2)</f>
        <v>0</v>
      </c>
      <c r="H116" s="228"/>
      <c r="I116" s="229">
        <f>ROUND(E116*H116,2)</f>
        <v>0</v>
      </c>
      <c r="J116" s="228"/>
      <c r="K116" s="229">
        <f>ROUND(E116*J116,2)</f>
        <v>0</v>
      </c>
      <c r="L116" s="229">
        <v>21</v>
      </c>
      <c r="M116" s="229">
        <f>G116*(1+L116/100)</f>
        <v>0</v>
      </c>
      <c r="N116" s="229">
        <v>1.89E-3</v>
      </c>
      <c r="O116" s="229">
        <f>ROUND(E116*N116,2)</f>
        <v>0.02</v>
      </c>
      <c r="P116" s="229">
        <v>0</v>
      </c>
      <c r="Q116" s="229">
        <f>ROUND(E116*P116,2)</f>
        <v>0</v>
      </c>
      <c r="R116" s="229"/>
      <c r="S116" s="229" t="s">
        <v>193</v>
      </c>
      <c r="T116" s="230" t="s">
        <v>128</v>
      </c>
      <c r="U116" s="216">
        <v>0</v>
      </c>
      <c r="V116" s="216">
        <f>ROUND(E116*U116,2)</f>
        <v>0</v>
      </c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181</v>
      </c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5">
      <c r="A117" s="214"/>
      <c r="B117" s="215"/>
      <c r="C117" s="255" t="s">
        <v>295</v>
      </c>
      <c r="D117" s="241"/>
      <c r="E117" s="242">
        <v>12.983499999999999</v>
      </c>
      <c r="F117" s="216"/>
      <c r="G117" s="216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151</v>
      </c>
      <c r="AH117" s="207">
        <v>0</v>
      </c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5">
      <c r="A118" s="224">
        <v>43</v>
      </c>
      <c r="B118" s="225" t="s">
        <v>296</v>
      </c>
      <c r="C118" s="235" t="s">
        <v>297</v>
      </c>
      <c r="D118" s="226" t="s">
        <v>216</v>
      </c>
      <c r="E118" s="227">
        <v>3.1269999999999999E-2</v>
      </c>
      <c r="F118" s="228"/>
      <c r="G118" s="229">
        <f>ROUND(E118*F118,2)</f>
        <v>0</v>
      </c>
      <c r="H118" s="228"/>
      <c r="I118" s="229">
        <f>ROUND(E118*H118,2)</f>
        <v>0</v>
      </c>
      <c r="J118" s="228"/>
      <c r="K118" s="229">
        <f>ROUND(E118*J118,2)</f>
        <v>0</v>
      </c>
      <c r="L118" s="229">
        <v>21</v>
      </c>
      <c r="M118" s="229">
        <f>G118*(1+L118/100)</f>
        <v>0</v>
      </c>
      <c r="N118" s="229">
        <v>0</v>
      </c>
      <c r="O118" s="229">
        <f>ROUND(E118*N118,2)</f>
        <v>0</v>
      </c>
      <c r="P118" s="229">
        <v>0</v>
      </c>
      <c r="Q118" s="229">
        <f>ROUND(E118*P118,2)</f>
        <v>0</v>
      </c>
      <c r="R118" s="229" t="s">
        <v>285</v>
      </c>
      <c r="S118" s="229" t="s">
        <v>128</v>
      </c>
      <c r="T118" s="230" t="s">
        <v>128</v>
      </c>
      <c r="U118" s="216">
        <v>1.1020000000000001</v>
      </c>
      <c r="V118" s="216">
        <f>ROUND(E118*U118,2)</f>
        <v>0.03</v>
      </c>
      <c r="W118" s="21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217</v>
      </c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5">
      <c r="A119" s="214"/>
      <c r="B119" s="215"/>
      <c r="C119" s="254" t="s">
        <v>298</v>
      </c>
      <c r="D119" s="245"/>
      <c r="E119" s="245"/>
      <c r="F119" s="245"/>
      <c r="G119" s="245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149</v>
      </c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x14ac:dyDescent="0.25">
      <c r="A120" s="218" t="s">
        <v>123</v>
      </c>
      <c r="B120" s="219" t="s">
        <v>85</v>
      </c>
      <c r="C120" s="234" t="s">
        <v>86</v>
      </c>
      <c r="D120" s="220"/>
      <c r="E120" s="221"/>
      <c r="F120" s="222"/>
      <c r="G120" s="222">
        <f>SUMIF(AG121:AG125,"&lt;&gt;NOR",G121:G125)</f>
        <v>0</v>
      </c>
      <c r="H120" s="222"/>
      <c r="I120" s="222">
        <f>SUM(I121:I125)</f>
        <v>0</v>
      </c>
      <c r="J120" s="222"/>
      <c r="K120" s="222">
        <f>SUM(K121:K125)</f>
        <v>0</v>
      </c>
      <c r="L120" s="222"/>
      <c r="M120" s="222">
        <f>SUM(M121:M125)</f>
        <v>0</v>
      </c>
      <c r="N120" s="222"/>
      <c r="O120" s="222">
        <f>SUM(O121:O125)</f>
        <v>0</v>
      </c>
      <c r="P120" s="222"/>
      <c r="Q120" s="222">
        <f>SUM(Q121:Q125)</f>
        <v>0</v>
      </c>
      <c r="R120" s="222"/>
      <c r="S120" s="222"/>
      <c r="T120" s="223"/>
      <c r="U120" s="217"/>
      <c r="V120" s="217">
        <f>SUM(V121:V125)</f>
        <v>0.43999999999999995</v>
      </c>
      <c r="W120" s="217"/>
      <c r="AG120" t="s">
        <v>124</v>
      </c>
    </row>
    <row r="121" spans="1:60" outlineLevel="1" x14ac:dyDescent="0.25">
      <c r="A121" s="224">
        <v>44</v>
      </c>
      <c r="B121" s="225" t="s">
        <v>299</v>
      </c>
      <c r="C121" s="235" t="s">
        <v>300</v>
      </c>
      <c r="D121" s="226" t="s">
        <v>145</v>
      </c>
      <c r="E121" s="227">
        <v>0.94799999999999995</v>
      </c>
      <c r="F121" s="228"/>
      <c r="G121" s="229">
        <f>ROUND(E121*F121,2)</f>
        <v>0</v>
      </c>
      <c r="H121" s="228"/>
      <c r="I121" s="229">
        <f>ROUND(E121*H121,2)</f>
        <v>0</v>
      </c>
      <c r="J121" s="228"/>
      <c r="K121" s="229">
        <f>ROUND(E121*J121,2)</f>
        <v>0</v>
      </c>
      <c r="L121" s="229">
        <v>21</v>
      </c>
      <c r="M121" s="229">
        <f>G121*(1+L121/100)</f>
        <v>0</v>
      </c>
      <c r="N121" s="229">
        <v>2.7999999999999998E-4</v>
      </c>
      <c r="O121" s="229">
        <f>ROUND(E121*N121,2)</f>
        <v>0</v>
      </c>
      <c r="P121" s="229">
        <v>0</v>
      </c>
      <c r="Q121" s="229">
        <f>ROUND(E121*P121,2)</f>
        <v>0</v>
      </c>
      <c r="R121" s="229" t="s">
        <v>301</v>
      </c>
      <c r="S121" s="229" t="s">
        <v>128</v>
      </c>
      <c r="T121" s="230" t="s">
        <v>128</v>
      </c>
      <c r="U121" s="216">
        <v>0.307</v>
      </c>
      <c r="V121" s="216">
        <f>ROUND(E121*U121,2)</f>
        <v>0.28999999999999998</v>
      </c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147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5">
      <c r="A122" s="214"/>
      <c r="B122" s="215"/>
      <c r="C122" s="236" t="s">
        <v>302</v>
      </c>
      <c r="D122" s="232"/>
      <c r="E122" s="232"/>
      <c r="F122" s="232"/>
      <c r="G122" s="232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132</v>
      </c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5">
      <c r="A123" s="214"/>
      <c r="B123" s="215"/>
      <c r="C123" s="255" t="s">
        <v>303</v>
      </c>
      <c r="D123" s="241"/>
      <c r="E123" s="242">
        <v>0.94799999999999995</v>
      </c>
      <c r="F123" s="216"/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151</v>
      </c>
      <c r="AH123" s="207">
        <v>0</v>
      </c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5">
      <c r="A124" s="224">
        <v>45</v>
      </c>
      <c r="B124" s="225" t="s">
        <v>304</v>
      </c>
      <c r="C124" s="235" t="s">
        <v>305</v>
      </c>
      <c r="D124" s="226" t="s">
        <v>145</v>
      </c>
      <c r="E124" s="227">
        <v>0.94799999999999995</v>
      </c>
      <c r="F124" s="228"/>
      <c r="G124" s="229">
        <f>ROUND(E124*F124,2)</f>
        <v>0</v>
      </c>
      <c r="H124" s="228"/>
      <c r="I124" s="229">
        <f>ROUND(E124*H124,2)</f>
        <v>0</v>
      </c>
      <c r="J124" s="228"/>
      <c r="K124" s="229">
        <f>ROUND(E124*J124,2)</f>
        <v>0</v>
      </c>
      <c r="L124" s="229">
        <v>21</v>
      </c>
      <c r="M124" s="229">
        <f>G124*(1+L124/100)</f>
        <v>0</v>
      </c>
      <c r="N124" s="229">
        <v>8.0000000000000007E-5</v>
      </c>
      <c r="O124" s="229">
        <f>ROUND(E124*N124,2)</f>
        <v>0</v>
      </c>
      <c r="P124" s="229">
        <v>0</v>
      </c>
      <c r="Q124" s="229">
        <f>ROUND(E124*P124,2)</f>
        <v>0</v>
      </c>
      <c r="R124" s="229" t="s">
        <v>301</v>
      </c>
      <c r="S124" s="229" t="s">
        <v>128</v>
      </c>
      <c r="T124" s="230" t="s">
        <v>128</v>
      </c>
      <c r="U124" s="216">
        <v>0.156</v>
      </c>
      <c r="V124" s="216">
        <f>ROUND(E124*U124,2)</f>
        <v>0.15</v>
      </c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147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5">
      <c r="A125" s="214"/>
      <c r="B125" s="215"/>
      <c r="C125" s="255" t="s">
        <v>303</v>
      </c>
      <c r="D125" s="241"/>
      <c r="E125" s="242">
        <v>0.94799999999999995</v>
      </c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151</v>
      </c>
      <c r="AH125" s="207">
        <v>0</v>
      </c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x14ac:dyDescent="0.25">
      <c r="A126" s="218" t="s">
        <v>123</v>
      </c>
      <c r="B126" s="219" t="s">
        <v>87</v>
      </c>
      <c r="C126" s="234" t="s">
        <v>88</v>
      </c>
      <c r="D126" s="220"/>
      <c r="E126" s="221"/>
      <c r="F126" s="222"/>
      <c r="G126" s="222">
        <f>SUMIF(AG127:AG131,"&lt;&gt;NOR",G127:G131)</f>
        <v>0</v>
      </c>
      <c r="H126" s="222"/>
      <c r="I126" s="222">
        <f>SUM(I127:I131)</f>
        <v>0</v>
      </c>
      <c r="J126" s="222"/>
      <c r="K126" s="222">
        <f>SUM(K127:K131)</f>
        <v>0</v>
      </c>
      <c r="L126" s="222"/>
      <c r="M126" s="222">
        <f>SUM(M127:M131)</f>
        <v>0</v>
      </c>
      <c r="N126" s="222"/>
      <c r="O126" s="222">
        <f>SUM(O127:O131)</f>
        <v>0.04</v>
      </c>
      <c r="P126" s="222"/>
      <c r="Q126" s="222">
        <f>SUM(Q127:Q131)</f>
        <v>0</v>
      </c>
      <c r="R126" s="222"/>
      <c r="S126" s="222"/>
      <c r="T126" s="223"/>
      <c r="U126" s="217"/>
      <c r="V126" s="217">
        <f>SUM(V127:V131)</f>
        <v>11.66</v>
      </c>
      <c r="W126" s="217"/>
      <c r="AG126" t="s">
        <v>124</v>
      </c>
    </row>
    <row r="127" spans="1:60" outlineLevel="1" x14ac:dyDescent="0.25">
      <c r="A127" s="247">
        <v>46</v>
      </c>
      <c r="B127" s="248" t="s">
        <v>306</v>
      </c>
      <c r="C127" s="257" t="s">
        <v>307</v>
      </c>
      <c r="D127" s="249" t="s">
        <v>145</v>
      </c>
      <c r="E127" s="250">
        <v>86.736270000000005</v>
      </c>
      <c r="F127" s="251"/>
      <c r="G127" s="252">
        <f>ROUND(E127*F127,2)</f>
        <v>0</v>
      </c>
      <c r="H127" s="251"/>
      <c r="I127" s="252">
        <f>ROUND(E127*H127,2)</f>
        <v>0</v>
      </c>
      <c r="J127" s="251"/>
      <c r="K127" s="252">
        <f>ROUND(E127*J127,2)</f>
        <v>0</v>
      </c>
      <c r="L127" s="252">
        <v>21</v>
      </c>
      <c r="M127" s="252">
        <f>G127*(1+L127/100)</f>
        <v>0</v>
      </c>
      <c r="N127" s="252">
        <v>6.9999999999999994E-5</v>
      </c>
      <c r="O127" s="252">
        <f>ROUND(E127*N127,2)</f>
        <v>0.01</v>
      </c>
      <c r="P127" s="252">
        <v>0</v>
      </c>
      <c r="Q127" s="252">
        <f>ROUND(E127*P127,2)</f>
        <v>0</v>
      </c>
      <c r="R127" s="252" t="s">
        <v>308</v>
      </c>
      <c r="S127" s="252" t="s">
        <v>128</v>
      </c>
      <c r="T127" s="253" t="s">
        <v>128</v>
      </c>
      <c r="U127" s="216">
        <v>3.2480000000000002E-2</v>
      </c>
      <c r="V127" s="216">
        <f>ROUND(E127*U127,2)</f>
        <v>2.82</v>
      </c>
      <c r="W127" s="21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147</v>
      </c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5">
      <c r="A128" s="224">
        <v>47</v>
      </c>
      <c r="B128" s="225" t="s">
        <v>309</v>
      </c>
      <c r="C128" s="235" t="s">
        <v>310</v>
      </c>
      <c r="D128" s="226" t="s">
        <v>145</v>
      </c>
      <c r="E128" s="227">
        <v>86.736270000000005</v>
      </c>
      <c r="F128" s="228"/>
      <c r="G128" s="229">
        <f>ROUND(E128*F128,2)</f>
        <v>0</v>
      </c>
      <c r="H128" s="228"/>
      <c r="I128" s="229">
        <f>ROUND(E128*H128,2)</f>
        <v>0</v>
      </c>
      <c r="J128" s="228"/>
      <c r="K128" s="229">
        <f>ROUND(E128*J128,2)</f>
        <v>0</v>
      </c>
      <c r="L128" s="229">
        <v>21</v>
      </c>
      <c r="M128" s="229">
        <f>G128*(1+L128/100)</f>
        <v>0</v>
      </c>
      <c r="N128" s="229">
        <v>2.9E-4</v>
      </c>
      <c r="O128" s="229">
        <f>ROUND(E128*N128,2)</f>
        <v>0.03</v>
      </c>
      <c r="P128" s="229">
        <v>0</v>
      </c>
      <c r="Q128" s="229">
        <f>ROUND(E128*P128,2)</f>
        <v>0</v>
      </c>
      <c r="R128" s="229" t="s">
        <v>308</v>
      </c>
      <c r="S128" s="229" t="s">
        <v>128</v>
      </c>
      <c r="T128" s="230" t="s">
        <v>128</v>
      </c>
      <c r="U128" s="216">
        <v>0.10191</v>
      </c>
      <c r="V128" s="216">
        <f>ROUND(E128*U128,2)</f>
        <v>8.84</v>
      </c>
      <c r="W128" s="21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147</v>
      </c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5">
      <c r="A129" s="214"/>
      <c r="B129" s="215"/>
      <c r="C129" s="255" t="s">
        <v>311</v>
      </c>
      <c r="D129" s="241"/>
      <c r="E129" s="242">
        <v>45.146279999999997</v>
      </c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151</v>
      </c>
      <c r="AH129" s="207">
        <v>0</v>
      </c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5">
      <c r="A130" s="214"/>
      <c r="B130" s="215"/>
      <c r="C130" s="255" t="s">
        <v>312</v>
      </c>
      <c r="D130" s="241"/>
      <c r="E130" s="242">
        <v>21.59</v>
      </c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151</v>
      </c>
      <c r="AH130" s="207">
        <v>0</v>
      </c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5">
      <c r="A131" s="214"/>
      <c r="B131" s="215"/>
      <c r="C131" s="255" t="s">
        <v>313</v>
      </c>
      <c r="D131" s="241"/>
      <c r="E131" s="242">
        <v>20</v>
      </c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151</v>
      </c>
      <c r="AH131" s="207">
        <v>0</v>
      </c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x14ac:dyDescent="0.25">
      <c r="A132" s="218" t="s">
        <v>123</v>
      </c>
      <c r="B132" s="219" t="s">
        <v>89</v>
      </c>
      <c r="C132" s="234" t="s">
        <v>90</v>
      </c>
      <c r="D132" s="220"/>
      <c r="E132" s="221"/>
      <c r="F132" s="222"/>
      <c r="G132" s="222">
        <f>SUMIF(AG133:AG133,"&lt;&gt;NOR",G133:G133)</f>
        <v>0</v>
      </c>
      <c r="H132" s="222"/>
      <c r="I132" s="222">
        <f>SUM(I133:I133)</f>
        <v>0</v>
      </c>
      <c r="J132" s="222"/>
      <c r="K132" s="222">
        <f>SUM(K133:K133)</f>
        <v>0</v>
      </c>
      <c r="L132" s="222"/>
      <c r="M132" s="222">
        <f>SUM(M133:M133)</f>
        <v>0</v>
      </c>
      <c r="N132" s="222"/>
      <c r="O132" s="222">
        <f>SUM(O133:O133)</f>
        <v>0</v>
      </c>
      <c r="P132" s="222"/>
      <c r="Q132" s="222">
        <f>SUM(Q133:Q133)</f>
        <v>0</v>
      </c>
      <c r="R132" s="222"/>
      <c r="S132" s="222"/>
      <c r="T132" s="223"/>
      <c r="U132" s="217"/>
      <c r="V132" s="217">
        <f>SUM(V133:V133)</f>
        <v>0</v>
      </c>
      <c r="W132" s="217"/>
      <c r="AG132" t="s">
        <v>124</v>
      </c>
    </row>
    <row r="133" spans="1:60" outlineLevel="1" x14ac:dyDescent="0.25">
      <c r="A133" s="247">
        <v>48</v>
      </c>
      <c r="B133" s="248" t="s">
        <v>314</v>
      </c>
      <c r="C133" s="257" t="s">
        <v>315</v>
      </c>
      <c r="D133" s="249" t="s">
        <v>192</v>
      </c>
      <c r="E133" s="250">
        <v>1</v>
      </c>
      <c r="F133" s="251"/>
      <c r="G133" s="252">
        <f>ROUND(E133*F133,2)</f>
        <v>0</v>
      </c>
      <c r="H133" s="251"/>
      <c r="I133" s="252">
        <f>ROUND(E133*H133,2)</f>
        <v>0</v>
      </c>
      <c r="J133" s="251"/>
      <c r="K133" s="252">
        <f>ROUND(E133*J133,2)</f>
        <v>0</v>
      </c>
      <c r="L133" s="252">
        <v>21</v>
      </c>
      <c r="M133" s="252">
        <f>G133*(1+L133/100)</f>
        <v>0</v>
      </c>
      <c r="N133" s="252">
        <v>0</v>
      </c>
      <c r="O133" s="252">
        <f>ROUND(E133*N133,2)</f>
        <v>0</v>
      </c>
      <c r="P133" s="252">
        <v>0</v>
      </c>
      <c r="Q133" s="252">
        <f>ROUND(E133*P133,2)</f>
        <v>0</v>
      </c>
      <c r="R133" s="252"/>
      <c r="S133" s="252" t="s">
        <v>193</v>
      </c>
      <c r="T133" s="253" t="s">
        <v>129</v>
      </c>
      <c r="U133" s="216">
        <v>0</v>
      </c>
      <c r="V133" s="216">
        <f>ROUND(E133*U133,2)</f>
        <v>0</v>
      </c>
      <c r="W133" s="21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147</v>
      </c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x14ac:dyDescent="0.25">
      <c r="A134" s="218" t="s">
        <v>123</v>
      </c>
      <c r="B134" s="219" t="s">
        <v>91</v>
      </c>
      <c r="C134" s="234" t="s">
        <v>92</v>
      </c>
      <c r="D134" s="220"/>
      <c r="E134" s="221"/>
      <c r="F134" s="222"/>
      <c r="G134" s="222">
        <f>SUMIF(AG135:AG135,"&lt;&gt;NOR",G135:G135)</f>
        <v>0</v>
      </c>
      <c r="H134" s="222"/>
      <c r="I134" s="222">
        <f>SUM(I135:I135)</f>
        <v>0</v>
      </c>
      <c r="J134" s="222"/>
      <c r="K134" s="222">
        <f>SUM(K135:K135)</f>
        <v>0</v>
      </c>
      <c r="L134" s="222"/>
      <c r="M134" s="222">
        <f>SUM(M135:M135)</f>
        <v>0</v>
      </c>
      <c r="N134" s="222"/>
      <c r="O134" s="222">
        <f>SUM(O135:O135)</f>
        <v>0</v>
      </c>
      <c r="P134" s="222"/>
      <c r="Q134" s="222">
        <f>SUM(Q135:Q135)</f>
        <v>0</v>
      </c>
      <c r="R134" s="222"/>
      <c r="S134" s="222"/>
      <c r="T134" s="223"/>
      <c r="U134" s="217"/>
      <c r="V134" s="217">
        <f>SUM(V135:V135)</f>
        <v>0</v>
      </c>
      <c r="W134" s="217"/>
      <c r="AG134" t="s">
        <v>124</v>
      </c>
    </row>
    <row r="135" spans="1:60" outlineLevel="1" x14ac:dyDescent="0.25">
      <c r="A135" s="247">
        <v>49</v>
      </c>
      <c r="B135" s="248" t="s">
        <v>316</v>
      </c>
      <c r="C135" s="257" t="s">
        <v>317</v>
      </c>
      <c r="D135" s="249" t="s">
        <v>192</v>
      </c>
      <c r="E135" s="250">
        <v>1</v>
      </c>
      <c r="F135" s="251"/>
      <c r="G135" s="252">
        <f>ROUND(E135*F135,2)</f>
        <v>0</v>
      </c>
      <c r="H135" s="251"/>
      <c r="I135" s="252">
        <f>ROUND(E135*H135,2)</f>
        <v>0</v>
      </c>
      <c r="J135" s="251"/>
      <c r="K135" s="252">
        <f>ROUND(E135*J135,2)</f>
        <v>0</v>
      </c>
      <c r="L135" s="252">
        <v>21</v>
      </c>
      <c r="M135" s="252">
        <f>G135*(1+L135/100)</f>
        <v>0</v>
      </c>
      <c r="N135" s="252">
        <v>0</v>
      </c>
      <c r="O135" s="252">
        <f>ROUND(E135*N135,2)</f>
        <v>0</v>
      </c>
      <c r="P135" s="252">
        <v>0</v>
      </c>
      <c r="Q135" s="252">
        <f>ROUND(E135*P135,2)</f>
        <v>0</v>
      </c>
      <c r="R135" s="252"/>
      <c r="S135" s="252" t="s">
        <v>193</v>
      </c>
      <c r="T135" s="253" t="s">
        <v>129</v>
      </c>
      <c r="U135" s="216">
        <v>0</v>
      </c>
      <c r="V135" s="216">
        <f>ROUND(E135*U135,2)</f>
        <v>0</v>
      </c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147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x14ac:dyDescent="0.25">
      <c r="A136" s="218" t="s">
        <v>123</v>
      </c>
      <c r="B136" s="219" t="s">
        <v>93</v>
      </c>
      <c r="C136" s="234" t="s">
        <v>94</v>
      </c>
      <c r="D136" s="220"/>
      <c r="E136" s="221"/>
      <c r="F136" s="222"/>
      <c r="G136" s="222">
        <f>SUMIF(AG137:AG137,"&lt;&gt;NOR",G137:G137)</f>
        <v>0</v>
      </c>
      <c r="H136" s="222"/>
      <c r="I136" s="222">
        <f>SUM(I137:I137)</f>
        <v>0</v>
      </c>
      <c r="J136" s="222"/>
      <c r="K136" s="222">
        <f>SUM(K137:K137)</f>
        <v>0</v>
      </c>
      <c r="L136" s="222"/>
      <c r="M136" s="222">
        <f>SUM(M137:M137)</f>
        <v>0</v>
      </c>
      <c r="N136" s="222"/>
      <c r="O136" s="222">
        <f>SUM(O137:O137)</f>
        <v>0</v>
      </c>
      <c r="P136" s="222"/>
      <c r="Q136" s="222">
        <f>SUM(Q137:Q137)</f>
        <v>0</v>
      </c>
      <c r="R136" s="222"/>
      <c r="S136" s="222"/>
      <c r="T136" s="223"/>
      <c r="U136" s="217"/>
      <c r="V136" s="217">
        <f>SUM(V137:V137)</f>
        <v>0</v>
      </c>
      <c r="W136" s="217"/>
      <c r="AG136" t="s">
        <v>124</v>
      </c>
    </row>
    <row r="137" spans="1:60" outlineLevel="1" x14ac:dyDescent="0.25">
      <c r="A137" s="224">
        <v>50</v>
      </c>
      <c r="B137" s="225" t="s">
        <v>318</v>
      </c>
      <c r="C137" s="235" t="s">
        <v>319</v>
      </c>
      <c r="D137" s="226" t="s">
        <v>192</v>
      </c>
      <c r="E137" s="227">
        <v>1</v>
      </c>
      <c r="F137" s="228"/>
      <c r="G137" s="229">
        <f>ROUND(E137*F137,2)</f>
        <v>0</v>
      </c>
      <c r="H137" s="228"/>
      <c r="I137" s="229">
        <f>ROUND(E137*H137,2)</f>
        <v>0</v>
      </c>
      <c r="J137" s="228"/>
      <c r="K137" s="229">
        <f>ROUND(E137*J137,2)</f>
        <v>0</v>
      </c>
      <c r="L137" s="229">
        <v>21</v>
      </c>
      <c r="M137" s="229">
        <f>G137*(1+L137/100)</f>
        <v>0</v>
      </c>
      <c r="N137" s="229">
        <v>0</v>
      </c>
      <c r="O137" s="229">
        <f>ROUND(E137*N137,2)</f>
        <v>0</v>
      </c>
      <c r="P137" s="229">
        <v>0</v>
      </c>
      <c r="Q137" s="229">
        <f>ROUND(E137*P137,2)</f>
        <v>0</v>
      </c>
      <c r="R137" s="229"/>
      <c r="S137" s="229" t="s">
        <v>193</v>
      </c>
      <c r="T137" s="230" t="s">
        <v>129</v>
      </c>
      <c r="U137" s="216">
        <v>0</v>
      </c>
      <c r="V137" s="216">
        <f>ROUND(E137*U137,2)</f>
        <v>0</v>
      </c>
      <c r="W137" s="21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147</v>
      </c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x14ac:dyDescent="0.25">
      <c r="A138" s="5"/>
      <c r="B138" s="6"/>
      <c r="C138" s="237"/>
      <c r="D138" s="8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AE138">
        <v>15</v>
      </c>
      <c r="AF138">
        <v>21</v>
      </c>
    </row>
    <row r="139" spans="1:60" x14ac:dyDescent="0.25">
      <c r="A139" s="210"/>
      <c r="B139" s="211" t="s">
        <v>29</v>
      </c>
      <c r="C139" s="238"/>
      <c r="D139" s="212"/>
      <c r="E139" s="213"/>
      <c r="F139" s="213"/>
      <c r="G139" s="233">
        <f>G8+G12+G24+G28+G33+G36+G43+G55+G58+G60+G67+G76+G92+G109+G120+G126+G132+G134+G136</f>
        <v>0</v>
      </c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AE139">
        <f>SUMIF(L7:L137,AE138,G7:G137)</f>
        <v>0</v>
      </c>
      <c r="AF139">
        <f>SUMIF(L7:L137,AF138,G7:G137)</f>
        <v>0</v>
      </c>
      <c r="AG139" t="s">
        <v>140</v>
      </c>
    </row>
    <row r="140" spans="1:60" x14ac:dyDescent="0.25">
      <c r="A140" s="240" t="s">
        <v>320</v>
      </c>
      <c r="B140" s="240"/>
      <c r="C140" s="237"/>
      <c r="D140" s="8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1:60" x14ac:dyDescent="0.25">
      <c r="A141" s="5"/>
      <c r="B141" s="6" t="s">
        <v>321</v>
      </c>
      <c r="C141" s="237" t="s">
        <v>322</v>
      </c>
      <c r="D141" s="8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AG141" t="s">
        <v>323</v>
      </c>
    </row>
    <row r="142" spans="1:60" x14ac:dyDescent="0.25">
      <c r="A142" s="5"/>
      <c r="B142" s="6" t="s">
        <v>324</v>
      </c>
      <c r="C142" s="237" t="s">
        <v>325</v>
      </c>
      <c r="D142" s="8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AG142" t="s">
        <v>326</v>
      </c>
    </row>
    <row r="143" spans="1:60" x14ac:dyDescent="0.25">
      <c r="A143" s="5"/>
      <c r="B143" s="6"/>
      <c r="C143" s="237" t="s">
        <v>327</v>
      </c>
      <c r="D143" s="8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AG143" t="s">
        <v>328</v>
      </c>
    </row>
    <row r="144" spans="1:60" x14ac:dyDescent="0.25">
      <c r="A144" s="5"/>
      <c r="B144" s="6"/>
      <c r="C144" s="237"/>
      <c r="D144" s="8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3:33" x14ac:dyDescent="0.25">
      <c r="C145" s="239"/>
      <c r="D145" s="191"/>
      <c r="AG145" t="s">
        <v>141</v>
      </c>
    </row>
    <row r="146" spans="3:33" x14ac:dyDescent="0.25">
      <c r="D146" s="191"/>
    </row>
    <row r="147" spans="3:33" x14ac:dyDescent="0.25">
      <c r="D147" s="191"/>
    </row>
    <row r="148" spans="3:33" x14ac:dyDescent="0.25">
      <c r="D148" s="191"/>
    </row>
    <row r="149" spans="3:33" x14ac:dyDescent="0.25">
      <c r="D149" s="191"/>
    </row>
    <row r="150" spans="3:33" x14ac:dyDescent="0.25">
      <c r="D150" s="191"/>
    </row>
    <row r="151" spans="3:33" x14ac:dyDescent="0.25">
      <c r="D151" s="191"/>
    </row>
    <row r="152" spans="3:33" x14ac:dyDescent="0.25">
      <c r="D152" s="191"/>
    </row>
    <row r="153" spans="3:33" x14ac:dyDescent="0.25">
      <c r="D153" s="191"/>
    </row>
    <row r="154" spans="3:33" x14ac:dyDescent="0.25">
      <c r="D154" s="191"/>
    </row>
    <row r="155" spans="3:33" x14ac:dyDescent="0.25">
      <c r="D155" s="191"/>
    </row>
    <row r="156" spans="3:33" x14ac:dyDescent="0.25">
      <c r="D156" s="191"/>
    </row>
    <row r="157" spans="3:33" x14ac:dyDescent="0.25">
      <c r="D157" s="191"/>
    </row>
    <row r="158" spans="3:33" x14ac:dyDescent="0.25">
      <c r="D158" s="191"/>
    </row>
    <row r="159" spans="3:33" x14ac:dyDescent="0.25">
      <c r="D159" s="191"/>
    </row>
    <row r="160" spans="3:33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FURREOx4aRiII3NoTtL6fDJcAkRzlyLySOxtSThRRmqFFUJIEebSLReZnGNtHDaTMxu93xZJpw0/sMaNyislVg==" saltValue="tWfB785hpiok/TmPDNtxRA==" spinCount="100000" sheet="1"/>
  <mergeCells count="29">
    <mergeCell ref="C122:G122"/>
    <mergeCell ref="C78:G78"/>
    <mergeCell ref="C89:G89"/>
    <mergeCell ref="C108:G108"/>
    <mergeCell ref="C112:G112"/>
    <mergeCell ref="C115:G115"/>
    <mergeCell ref="C119:G119"/>
    <mergeCell ref="C70:G70"/>
    <mergeCell ref="C71:G71"/>
    <mergeCell ref="C72:G72"/>
    <mergeCell ref="C73:G73"/>
    <mergeCell ref="C74:G74"/>
    <mergeCell ref="C75:G75"/>
    <mergeCell ref="C31:G31"/>
    <mergeCell ref="C45:G45"/>
    <mergeCell ref="C49:G49"/>
    <mergeCell ref="C57:G57"/>
    <mergeCell ref="C66:G66"/>
    <mergeCell ref="C69:G69"/>
    <mergeCell ref="A1:G1"/>
    <mergeCell ref="C2:G2"/>
    <mergeCell ref="C3:G3"/>
    <mergeCell ref="C4:G4"/>
    <mergeCell ref="A140:B140"/>
    <mergeCell ref="C10:G10"/>
    <mergeCell ref="C18:G18"/>
    <mergeCell ref="C22:G22"/>
    <mergeCell ref="C26:G26"/>
    <mergeCell ref="C30:G30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 Naklady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'1 1 Pol'!Názvy_tisku</vt:lpstr>
      <vt:lpstr>oadresa</vt:lpstr>
      <vt:lpstr>Stavba!Objednatel</vt:lpstr>
      <vt:lpstr>Stavba!Objekt</vt:lpstr>
      <vt:lpstr>'00 0 Naklady'!Oblast_tisku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2018-01-29T19:31:59Z</cp:lastPrinted>
  <dcterms:created xsi:type="dcterms:W3CDTF">2009-04-08T07:15:50Z</dcterms:created>
  <dcterms:modified xsi:type="dcterms:W3CDTF">2018-01-29T19:32:25Z</dcterms:modified>
</cp:coreProperties>
</file>