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24240" windowHeight="117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Položky!$A$1:$G$35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30" i="3" l="1"/>
  <c r="G28" i="3"/>
  <c r="G29" i="3"/>
  <c r="G31" i="3" l="1"/>
  <c r="BB31" i="3" s="1"/>
  <c r="G27" i="3"/>
  <c r="BB27" i="3" s="1"/>
  <c r="G26" i="3"/>
  <c r="BB26" i="3" s="1"/>
  <c r="G25" i="3"/>
  <c r="G24" i="3"/>
  <c r="G23" i="3"/>
  <c r="G22" i="3"/>
  <c r="BB22" i="3" s="1"/>
  <c r="G21" i="3"/>
  <c r="BA21" i="3"/>
  <c r="BC21" i="3"/>
  <c r="BD21" i="3"/>
  <c r="BE21" i="3"/>
  <c r="BA22" i="3"/>
  <c r="BC22" i="3"/>
  <c r="BD22" i="3"/>
  <c r="BE22" i="3"/>
  <c r="BA26" i="3"/>
  <c r="BC26" i="3"/>
  <c r="BD26" i="3"/>
  <c r="BE26" i="3"/>
  <c r="BA27" i="3"/>
  <c r="BC27" i="3"/>
  <c r="BD27" i="3"/>
  <c r="BE27" i="3"/>
  <c r="BA29" i="3"/>
  <c r="BB29" i="3"/>
  <c r="BC29" i="3"/>
  <c r="BD29" i="3"/>
  <c r="BE29" i="3"/>
  <c r="BB30" i="3"/>
  <c r="BA30" i="3"/>
  <c r="BC30" i="3"/>
  <c r="BD30" i="3"/>
  <c r="BE30" i="3"/>
  <c r="BA31" i="3"/>
  <c r="BC31" i="3"/>
  <c r="BD31" i="3"/>
  <c r="BE31" i="3"/>
  <c r="G18" i="3"/>
  <c r="G17" i="3"/>
  <c r="G16" i="3"/>
  <c r="G15" i="3"/>
  <c r="G14" i="3"/>
  <c r="G11" i="3"/>
  <c r="G10" i="3"/>
  <c r="G9" i="3"/>
  <c r="G8" i="3"/>
  <c r="BB21" i="3" l="1"/>
  <c r="G32" i="3"/>
  <c r="F9" i="2" s="1"/>
  <c r="G12" i="3"/>
  <c r="D21" i="1"/>
  <c r="D20" i="1"/>
  <c r="D19" i="1"/>
  <c r="D18" i="1"/>
  <c r="D17" i="1"/>
  <c r="D16" i="1"/>
  <c r="D15" i="1"/>
  <c r="BE35" i="3"/>
  <c r="BD35" i="3"/>
  <c r="BC35" i="3"/>
  <c r="BA35" i="3"/>
  <c r="BB35" i="3"/>
  <c r="BE34" i="3"/>
  <c r="BD34" i="3"/>
  <c r="BC34" i="3"/>
  <c r="BA34" i="3"/>
  <c r="BB34" i="3"/>
  <c r="B9" i="2"/>
  <c r="A9" i="2"/>
  <c r="C32" i="3"/>
  <c r="BE18" i="3"/>
  <c r="BD18" i="3"/>
  <c r="BC18" i="3"/>
  <c r="BA18" i="3"/>
  <c r="BB18" i="3"/>
  <c r="BE17" i="3"/>
  <c r="BD17" i="3"/>
  <c r="BC17" i="3"/>
  <c r="BA17" i="3"/>
  <c r="BB17" i="3"/>
  <c r="BE16" i="3"/>
  <c r="BD16" i="3"/>
  <c r="BC16" i="3"/>
  <c r="BA16" i="3"/>
  <c r="BB16" i="3"/>
  <c r="BE15" i="3"/>
  <c r="BD15" i="3"/>
  <c r="BC15" i="3"/>
  <c r="BA15" i="3"/>
  <c r="BB15" i="3"/>
  <c r="BE14" i="3"/>
  <c r="BD14" i="3"/>
  <c r="BC14" i="3"/>
  <c r="BA14" i="3"/>
  <c r="BB14" i="3"/>
  <c r="B8" i="2"/>
  <c r="A8" i="2"/>
  <c r="C19" i="3"/>
  <c r="BE11" i="3"/>
  <c r="BD11" i="3"/>
  <c r="BC11" i="3"/>
  <c r="BA11" i="3"/>
  <c r="BB11" i="3"/>
  <c r="BE10" i="3"/>
  <c r="BD10" i="3"/>
  <c r="BC10" i="3"/>
  <c r="BA10" i="3"/>
  <c r="BB10" i="3"/>
  <c r="BE9" i="3"/>
  <c r="BD9" i="3"/>
  <c r="BC9" i="3"/>
  <c r="BA9" i="3"/>
  <c r="BB9" i="3"/>
  <c r="BE8" i="3"/>
  <c r="BD8" i="3"/>
  <c r="BC8" i="3"/>
  <c r="BA8" i="3"/>
  <c r="BB8" i="3"/>
  <c r="B7" i="2"/>
  <c r="A7" i="2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E32" i="3" l="1"/>
  <c r="I9" i="2" s="1"/>
  <c r="BC12" i="3"/>
  <c r="G7" i="2" s="1"/>
  <c r="BC19" i="3"/>
  <c r="G8" i="2" s="1"/>
  <c r="BD12" i="3"/>
  <c r="H7" i="2" s="1"/>
  <c r="BA12" i="3"/>
  <c r="E7" i="2" s="1"/>
  <c r="BA19" i="3"/>
  <c r="E8" i="2" s="1"/>
  <c r="BE19" i="3"/>
  <c r="I8" i="2" s="1"/>
  <c r="BE12" i="3"/>
  <c r="I7" i="2" s="1"/>
  <c r="BC32" i="3"/>
  <c r="G9" i="2" s="1"/>
  <c r="G10" i="2" s="1"/>
  <c r="C18" i="1" s="1"/>
  <c r="BA32" i="3"/>
  <c r="E9" i="2" s="1"/>
  <c r="BD19" i="3"/>
  <c r="H8" i="2" s="1"/>
  <c r="BD32" i="3"/>
  <c r="H9" i="2" s="1"/>
  <c r="BB12" i="3"/>
  <c r="F7" i="2" s="1"/>
  <c r="BB19" i="3"/>
  <c r="F8" i="2" s="1"/>
  <c r="BB32" i="3"/>
  <c r="G19" i="3"/>
  <c r="F10" i="2" l="1"/>
  <c r="I10" i="2"/>
  <c r="C21" i="1" s="1"/>
  <c r="H10" i="2"/>
  <c r="C17" i="1" s="1"/>
  <c r="E10" i="2"/>
  <c r="C15" i="1" s="1"/>
  <c r="C16" i="1"/>
  <c r="C19" i="1" l="1"/>
  <c r="C22" i="1" s="1"/>
  <c r="G16" i="2"/>
  <c r="I16" i="2" s="1"/>
  <c r="G16" i="1" s="1"/>
  <c r="G19" i="2"/>
  <c r="I19" i="2" s="1"/>
  <c r="G19" i="1" s="1"/>
  <c r="G22" i="2"/>
  <c r="I22" i="2" s="1"/>
  <c r="G21" i="2"/>
  <c r="I21" i="2" s="1"/>
  <c r="G21" i="1" s="1"/>
  <c r="G15" i="2"/>
  <c r="I15" i="2" s="1"/>
  <c r="G15" i="1" s="1"/>
  <c r="G18" i="2"/>
  <c r="I18" i="2" s="1"/>
  <c r="G18" i="1" s="1"/>
  <c r="G20" i="2"/>
  <c r="I20" i="2" s="1"/>
  <c r="G20" i="1" s="1"/>
  <c r="G17" i="2"/>
  <c r="I17" i="2" s="1"/>
  <c r="G17" i="1" s="1"/>
  <c r="H23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<sst xmlns="http://schemas.openxmlformats.org/spreadsheetml/2006/main" count="169" uniqueCount="129">
  <si>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</si>
  <si>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</si>
  <si>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</si>
  <si>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</si>
  <si>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</si>
  <si>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</si>
  <si>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</si>
  <si>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</si>
  <si>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</si>
  <si>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</si>
  <si>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</si>
  <si>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</si>
  <si>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</si>
  <si>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</si>
  <si>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</si>
  <si>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</si>
  <si>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</si>
  <si>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</si>
  <si>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</si>
  <si>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</si>
  <si>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</si>
  <si>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</si>
  <si>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</si>
  <si>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</si>
  <si>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</si>
  <si>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</si>
  <si>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</si>
  <si>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</si>
  <si>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</si>
  <si>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</si>
  <si>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</si>
  <si>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</si>
  <si>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</si>
  <si>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</si>
  <si>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</si>
  <si>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</si>
  <si>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</si>
  <si>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</si>
  <si>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</si>
  <si>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</si>
  <si>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</si>
  <si>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</si>
  <si>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</si>
  <si>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</si>
  <si>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</si>
  <si>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</si>
  <si>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</si>
  <si>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</si>
  <si>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</si>
  <si>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</si>
  <si>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</si>
  <si>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</si>
  <si>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</si>
  <si>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</si>
  <si>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</si>
  <si>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</si>
  <si>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</si>
  <si>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</si>
  <si>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</si>
  <si>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</si>
  <si>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</si>
  <si>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</si>
  <si>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</si>
  <si>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</si>
  <si>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</si>
  <si>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</si>
  <si>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</si>
  <si>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</si>
  <si>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</si>
  <si>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</si>
  <si>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</si>
  <si>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</si>
  <si>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</si>
  <si>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</si>
  <si>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</si>
  <si>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</si>
  <si>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HI15TETC</t>
  </si>
  <si>
    <t>01</t>
  </si>
  <si>
    <t>M</t>
  </si>
  <si>
    <t>721</t>
  </si>
  <si>
    <t>Vnitřní kanalizace</t>
  </si>
  <si>
    <t>m</t>
  </si>
  <si>
    <t>721176103R00</t>
  </si>
  <si>
    <t xml:space="preserve">Potrubí HT připojovací DN 50 x 1,8 mm </t>
  </si>
  <si>
    <t>721194105R00</t>
  </si>
  <si>
    <t xml:space="preserve">Vyvedení odpadních výpustek D 50 x 1,8 </t>
  </si>
  <si>
    <t>kus</t>
  </si>
  <si>
    <t>KS</t>
  </si>
  <si>
    <t>722</t>
  </si>
  <si>
    <t>Vnitřní vodovod</t>
  </si>
  <si>
    <t>722174311R00</t>
  </si>
  <si>
    <t xml:space="preserve">Potrubí z PP-R 80 PN 20, DN 20 </t>
  </si>
  <si>
    <t>722190401R00</t>
  </si>
  <si>
    <t xml:space="preserve">Vyvedení a upevnění výpustek DN 15 </t>
  </si>
  <si>
    <t>722290226R00</t>
  </si>
  <si>
    <t xml:space="preserve">Zkouška tlaku potrubí závitového DN 50 </t>
  </si>
  <si>
    <t>725</t>
  </si>
  <si>
    <t>Zařizovací předměty</t>
  </si>
  <si>
    <t>soubor</t>
  </si>
  <si>
    <t>HOD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</si>
  <si>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</si>
  <si>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</si>
  <si>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</si>
  <si>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</si>
  <si>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</si>
  <si>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</si>
  <si>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</si>
  <si>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</si>
  <si>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NOVÁ SPISOVNA</t>
  </si>
  <si>
    <t>ZDRAV.TECHNICKÉ INSTALACE</t>
  </si>
  <si>
    <t>721170962R00</t>
  </si>
  <si>
    <t xml:space="preserve">Oprava - propojení dosavadního potrubí PVC DN 63 </t>
  </si>
  <si>
    <t>PODOMÍTKOVÝ SIFON NA KONDENZÁT HL 138</t>
  </si>
  <si>
    <t>22-13</t>
  </si>
  <si>
    <t xml:space="preserve">IZOLACE PE 22/13 </t>
  </si>
  <si>
    <t>722131933R00</t>
  </si>
  <si>
    <t xml:space="preserve">Oprava-propojení dosavadního potrubí závit. DN 25 </t>
  </si>
  <si>
    <t xml:space="preserve">Demontáž baterie  dřezové </t>
  </si>
  <si>
    <t>Montáž baterie DŘEZOVÉ</t>
  </si>
  <si>
    <t xml:space="preserve">Montáž uzávěrek zápach.dřezové D 50 </t>
  </si>
  <si>
    <t>SIFON DŘEZOVÝ S ODBOČKOU NA MYČKU</t>
  </si>
  <si>
    <t xml:space="preserve">VODOVODNÍ DOPOJOVACÍ HADIČKY </t>
  </si>
  <si>
    <t>ROHOVÝ VENTIL G 1/2</t>
  </si>
  <si>
    <t>PRAČKOVÝ VENTIL G1/2</t>
  </si>
  <si>
    <t>PŘIPOJENÍ MYČKY v 1.,2.,3.NP</t>
  </si>
  <si>
    <t>Demontáž  myčky v 1.np, přemístění do 3.np</t>
  </si>
  <si>
    <t>Demontáž  myčky v 2.np, přemístění do 1.np</t>
  </si>
  <si>
    <t>STAVEBNI PRIMOCE - sekání drážek</t>
  </si>
  <si>
    <t>NOVÁ SPISOVNA M.Č.203 , OBJEKT MUČEDNICKÁ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</si>
</sst>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17" fillId="0" borderId="10" xfId="1" applyNumberFormat="1" applyFont="1" applyBorder="1" applyAlignment="1">
      <alignment horizontal="left" vertical="top"/>
    </xf>
    <xf numFmtId="0" fontId="17" fillId="0" borderId="10" xfId="1" applyFont="1" applyBorder="1" applyAlignment="1">
      <alignment vertical="top" wrapText="1"/>
    </xf>
    <xf numFmtId="49" fontId="17" fillId="0" borderId="10" xfId="1" applyNumberFormat="1" applyFont="1" applyBorder="1" applyAlignment="1">
      <alignment horizontal="center" shrinkToFit="1"/>
    </xf>
    <xf numFmtId="4" fontId="17" fillId="0" borderId="10" xfId="1" applyNumberFormat="1" applyFont="1" applyBorder="1" applyAlignment="1">
      <alignment horizontal="right"/>
    </xf>
    <xf numFmtId="4" fontId="17" fillId="0" borderId="10" xfId="1" applyNumberFormat="1" applyFont="1" applyBorder="1"/>
    <xf numFmtId="0" fontId="17" fillId="0" borderId="10" xfId="1" applyFont="1" applyBorder="1" applyAlignment="1">
      <alignment horizontal="center" vertical="top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5" sqref="K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0</v>
      </c>
      <c r="D2" s="5" t="str">
        <f>Rekapitulace!G2</f>
        <v>ZDRAV.TECHNICKÉ INSTALACE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77</v>
      </c>
      <c r="B5" s="18"/>
      <c r="C5" s="19" t="s">
        <v>108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128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6"/>
      <c r="D8" s="206"/>
      <c r="E8" s="207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 x14ac:dyDescent="0.2">
      <c r="A10" s="29" t="s">
        <v>14</v>
      </c>
      <c r="B10" s="13"/>
      <c r="C10" s="206"/>
      <c r="D10" s="206"/>
      <c r="E10" s="206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6"/>
      <c r="D11" s="206"/>
      <c r="E11" s="206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Rekapitulace!A15</f>
        <v>Ztížené výrobní podmínky</v>
      </c>
      <c r="E15" s="58"/>
      <c r="F15" s="59"/>
      <c r="G15" s="56">
        <f>Rekapitulace!I15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Rekapitulace!A16</f>
        <v>Oborová přirážka</v>
      </c>
      <c r="E16" s="60"/>
      <c r="F16" s="61"/>
      <c r="G16" s="56">
        <f>Rekapitulace!I16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Rekapitulace!A17</f>
        <v>Přesun stavebních kapacit</v>
      </c>
      <c r="E17" s="60"/>
      <c r="F17" s="61"/>
      <c r="G17" s="56">
        <f>Rekapitulace!I17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Rekapitulace!A18</f>
        <v>Mimostaveništní doprava</v>
      </c>
      <c r="E18" s="60"/>
      <c r="F18" s="61"/>
      <c r="G18" s="56">
        <f>Rekapitulace!I18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Rekapitulace!A19</f>
        <v>Zařízení staveniště</v>
      </c>
      <c r="E19" s="60"/>
      <c r="F19" s="61"/>
      <c r="G19" s="56">
        <f>Rekapitulace!I19</f>
        <v>0</v>
      </c>
    </row>
    <row r="20" spans="1:7" ht="15.95" customHeight="1" x14ac:dyDescent="0.2">
      <c r="A20" s="64"/>
      <c r="B20" s="55"/>
      <c r="C20" s="56"/>
      <c r="D20" s="9" t="str">
        <f>Rekapitulace!A20</f>
        <v>Provoz investora</v>
      </c>
      <c r="E20" s="60"/>
      <c r="F20" s="61"/>
      <c r="G20" s="56">
        <f>Rekapitulace!I20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Rekapitulace!A21</f>
        <v>Kompletační činnost (IČD)</v>
      </c>
      <c r="E21" s="60"/>
      <c r="F21" s="61"/>
      <c r="G21" s="56">
        <f>Rekapitulace!I21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9" t="s">
        <v>33</v>
      </c>
      <c r="B23" s="210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11">
        <f>C23-F32</f>
        <v>0</v>
      </c>
      <c r="G30" s="212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11">
        <f>ROUND(PRODUCT(F30,C31/100),0)</f>
        <v>0</v>
      </c>
      <c r="G31" s="212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11">
        <v>0</v>
      </c>
      <c r="G32" s="212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11">
        <f>ROUND(PRODUCT(F32,C33/100),0)</f>
        <v>0</v>
      </c>
      <c r="G33" s="212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13">
        <f>ROUND(SUM(F30:F33),0)</f>
        <v>0</v>
      </c>
      <c r="G34" s="214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 x14ac:dyDescent="0.2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 x14ac:dyDescent="0.2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 x14ac:dyDescent="0.2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 x14ac:dyDescent="0.2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 x14ac:dyDescent="0.2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 x14ac:dyDescent="0.2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 x14ac:dyDescent="0.2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 x14ac:dyDescent="0.2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  <row r="52" spans="2:7" x14ac:dyDescent="0.2">
      <c r="B52" s="204"/>
      <c r="C52" s="204"/>
      <c r="D52" s="204"/>
      <c r="E52" s="204"/>
      <c r="F52" s="204"/>
      <c r="G52" s="204"/>
    </row>
    <row r="53" spans="2:7" x14ac:dyDescent="0.2">
      <c r="B53" s="204"/>
      <c r="C53" s="204"/>
      <c r="D53" s="204"/>
      <c r="E53" s="204"/>
      <c r="F53" s="204"/>
      <c r="G53" s="204"/>
    </row>
    <row r="54" spans="2:7" x14ac:dyDescent="0.2">
      <c r="B54" s="204"/>
      <c r="C54" s="204"/>
      <c r="D54" s="204"/>
      <c r="E54" s="204"/>
      <c r="F54" s="204"/>
      <c r="G54" s="204"/>
    </row>
    <row r="55" spans="2:7" x14ac:dyDescent="0.2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I25" sqref="I25"/>
    </sheetView>
  </sheetViews>
  <sheetFormatPr defaultRowHeight="12.75" x14ac:dyDescent="0.2"/>
  <cols>
    <col min="1" max="1" width="8" customWidth="1"/>
    <col min="2" max="2" width="12.57031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5" t="s">
        <v>48</v>
      </c>
      <c r="B1" s="216"/>
      <c r="C1" s="97" t="str">
        <f>CONCATENATE(cislostavby," ",nazevstavby)</f>
        <v>HI15TETC NOVÁ SPISOVNA M.Č.203 , OBJEKT MUČEDNICKÁ</v>
      </c>
      <c r="D1" s="98"/>
      <c r="E1" s="99"/>
      <c r="F1" s="98"/>
      <c r="G1" s="100" t="s">
        <v>49</v>
      </c>
      <c r="H1" s="101"/>
      <c r="I1" s="102"/>
    </row>
    <row r="2" spans="1:57" ht="13.5" thickBot="1" x14ac:dyDescent="0.25">
      <c r="A2" s="217" t="s">
        <v>50</v>
      </c>
      <c r="B2" s="218"/>
      <c r="C2" s="103" t="str">
        <f>CONCATENATE(cisloobjektu," ",nazevobjektu)</f>
        <v>01 NOVÁ SPISOVNA</v>
      </c>
      <c r="D2" s="104"/>
      <c r="E2" s="105"/>
      <c r="F2" s="104"/>
      <c r="G2" s="219" t="s">
        <v>109</v>
      </c>
      <c r="H2" s="220"/>
      <c r="I2" s="221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1.25" customHeight="1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194" t="str">
        <f>Položky!B7</f>
        <v>721</v>
      </c>
      <c r="B7" s="115" t="str">
        <f>Položky!C7</f>
        <v>Vnitřní kanalizace</v>
      </c>
      <c r="C7" s="66"/>
      <c r="D7" s="116"/>
      <c r="E7" s="195">
        <f>Položky!BA12</f>
        <v>0</v>
      </c>
      <c r="F7" s="196">
        <f>Položky!BB12</f>
        <v>0</v>
      </c>
      <c r="G7" s="196">
        <f>Položky!BC12</f>
        <v>0</v>
      </c>
      <c r="H7" s="196">
        <f>Položky!BD12</f>
        <v>0</v>
      </c>
      <c r="I7" s="197">
        <f>Položky!BE12</f>
        <v>0</v>
      </c>
    </row>
    <row r="8" spans="1:57" s="35" customFormat="1" x14ac:dyDescent="0.2">
      <c r="A8" s="194" t="str">
        <f>Položky!B13</f>
        <v>722</v>
      </c>
      <c r="B8" s="115" t="str">
        <f>Položky!C13</f>
        <v>Vnitřní vodovod</v>
      </c>
      <c r="C8" s="66"/>
      <c r="D8" s="116"/>
      <c r="E8" s="195">
        <f>Položky!BA19</f>
        <v>0</v>
      </c>
      <c r="F8" s="196">
        <f>Položky!BB19</f>
        <v>0</v>
      </c>
      <c r="G8" s="196">
        <f>Položky!BC19</f>
        <v>0</v>
      </c>
      <c r="H8" s="196">
        <f>Položky!BD19</f>
        <v>0</v>
      </c>
      <c r="I8" s="197">
        <f>Položky!BE19</f>
        <v>0</v>
      </c>
    </row>
    <row r="9" spans="1:57" s="35" customFormat="1" ht="13.5" thickBot="1" x14ac:dyDescent="0.25">
      <c r="A9" s="194" t="str">
        <f>Položky!B20</f>
        <v>725</v>
      </c>
      <c r="B9" s="115" t="str">
        <f>Položky!C20</f>
        <v>Zařizovací předměty</v>
      </c>
      <c r="C9" s="66"/>
      <c r="D9" s="116"/>
      <c r="E9" s="195">
        <f>Položky!BA32</f>
        <v>0</v>
      </c>
      <c r="F9" s="196">
        <f>Položky!G32</f>
        <v>0</v>
      </c>
      <c r="G9" s="196">
        <f>Položky!BC32</f>
        <v>0</v>
      </c>
      <c r="H9" s="196">
        <f>Položky!BD32</f>
        <v>0</v>
      </c>
      <c r="I9" s="197">
        <f>Položky!BE32</f>
        <v>0</v>
      </c>
    </row>
    <row r="10" spans="1:57" s="123" customFormat="1" ht="13.5" thickBot="1" x14ac:dyDescent="0.25">
      <c r="A10" s="117"/>
      <c r="B10" s="118" t="s">
        <v>57</v>
      </c>
      <c r="C10" s="118"/>
      <c r="D10" s="119"/>
      <c r="E10" s="120">
        <f>SUM(E7:E9)</f>
        <v>0</v>
      </c>
      <c r="F10" s="121">
        <f>SUM(F7:F9)</f>
        <v>0</v>
      </c>
      <c r="G10" s="121">
        <f>SUM(G7:G9)</f>
        <v>0</v>
      </c>
      <c r="H10" s="121">
        <f>SUM(H7:H9)</f>
        <v>0</v>
      </c>
      <c r="I10" s="122">
        <f>SUM(I7:I9)</f>
        <v>0</v>
      </c>
    </row>
    <row r="11" spans="1:57" x14ac:dyDescent="0.2">
      <c r="A11" s="66"/>
      <c r="B11" s="66"/>
      <c r="C11" s="66"/>
      <c r="D11" s="66"/>
      <c r="E11" s="66"/>
      <c r="F11" s="66"/>
      <c r="G11" s="66"/>
      <c r="H11" s="66"/>
      <c r="I11" s="66"/>
    </row>
    <row r="12" spans="1:57" ht="19.5" customHeight="1" x14ac:dyDescent="0.25">
      <c r="A12" s="107" t="s">
        <v>58</v>
      </c>
      <c r="B12" s="107"/>
      <c r="C12" s="107"/>
      <c r="D12" s="107"/>
      <c r="E12" s="107"/>
      <c r="F12" s="107"/>
      <c r="G12" s="124"/>
      <c r="H12" s="107"/>
      <c r="I12" s="107"/>
      <c r="BA12" s="41"/>
      <c r="BB12" s="41"/>
      <c r="BC12" s="41"/>
      <c r="BD12" s="41"/>
      <c r="BE12" s="41"/>
    </row>
    <row r="13" spans="1:57" ht="13.5" thickBot="1" x14ac:dyDescent="0.25">
      <c r="A13" s="77"/>
      <c r="B13" s="77"/>
      <c r="C13" s="77"/>
      <c r="D13" s="77"/>
      <c r="E13" s="77"/>
      <c r="F13" s="77"/>
      <c r="G13" s="77"/>
      <c r="H13" s="77"/>
      <c r="I13" s="77"/>
    </row>
    <row r="14" spans="1:57" x14ac:dyDescent="0.2">
      <c r="A14" s="71" t="s">
        <v>59</v>
      </c>
      <c r="B14" s="72"/>
      <c r="C14" s="72"/>
      <c r="D14" s="125"/>
      <c r="E14" s="126" t="s">
        <v>60</v>
      </c>
      <c r="F14" s="127" t="s">
        <v>61</v>
      </c>
      <c r="G14" s="128" t="s">
        <v>62</v>
      </c>
      <c r="H14" s="129"/>
      <c r="I14" s="130" t="s">
        <v>60</v>
      </c>
    </row>
    <row r="15" spans="1:57" x14ac:dyDescent="0.2">
      <c r="A15" s="64" t="s">
        <v>100</v>
      </c>
      <c r="B15" s="55"/>
      <c r="C15" s="55"/>
      <c r="D15" s="131"/>
      <c r="E15" s="132"/>
      <c r="F15" s="133"/>
      <c r="G15" s="134">
        <f t="shared" ref="G15:G22" si="0">CHOOSE(BA15+1,HSV+PSV,HSV+PSV+Mont,HSV+PSV+Dodavka+Mont,HSV,PSV,Mont,Dodavka,Mont+Dodavka,0)</f>
        <v>0</v>
      </c>
      <c r="H15" s="135"/>
      <c r="I15" s="136">
        <f t="shared" ref="I15:I22" si="1">E15+F15*G15/100</f>
        <v>0</v>
      </c>
      <c r="BA15">
        <v>0</v>
      </c>
    </row>
    <row r="16" spans="1:57" x14ac:dyDescent="0.2">
      <c r="A16" s="64" t="s">
        <v>101</v>
      </c>
      <c r="B16" s="55"/>
      <c r="C16" s="55"/>
      <c r="D16" s="131"/>
      <c r="E16" s="132"/>
      <c r="F16" s="133"/>
      <c r="G16" s="134">
        <f t="shared" si="0"/>
        <v>0</v>
      </c>
      <c r="H16" s="135"/>
      <c r="I16" s="136">
        <f t="shared" si="1"/>
        <v>0</v>
      </c>
      <c r="BA16">
        <v>0</v>
      </c>
    </row>
    <row r="17" spans="1:53" x14ac:dyDescent="0.2">
      <c r="A17" s="64" t="s">
        <v>102</v>
      </c>
      <c r="B17" s="55"/>
      <c r="C17" s="55"/>
      <c r="D17" s="131"/>
      <c r="E17" s="132"/>
      <c r="F17" s="133"/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 x14ac:dyDescent="0.2">
      <c r="A18" s="64" t="s">
        <v>103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 x14ac:dyDescent="0.2">
      <c r="A19" s="64" t="s">
        <v>104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1</v>
      </c>
    </row>
    <row r="20" spans="1:53" x14ac:dyDescent="0.2">
      <c r="A20" s="64" t="s">
        <v>105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1</v>
      </c>
    </row>
    <row r="21" spans="1:53" x14ac:dyDescent="0.2">
      <c r="A21" s="64" t="s">
        <v>106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2</v>
      </c>
    </row>
    <row r="22" spans="1:53" x14ac:dyDescent="0.2">
      <c r="A22" s="64" t="s">
        <v>107</v>
      </c>
      <c r="B22" s="55"/>
      <c r="C22" s="55"/>
      <c r="D22" s="131"/>
      <c r="E22" s="132"/>
      <c r="F22" s="133"/>
      <c r="G22" s="134">
        <f t="shared" si="0"/>
        <v>0</v>
      </c>
      <c r="H22" s="135"/>
      <c r="I22" s="136">
        <f t="shared" si="1"/>
        <v>0</v>
      </c>
      <c r="BA22">
        <v>2</v>
      </c>
    </row>
    <row r="23" spans="1:53" ht="13.5" thickBot="1" x14ac:dyDescent="0.25">
      <c r="A23" s="137"/>
      <c r="B23" s="138" t="s">
        <v>63</v>
      </c>
      <c r="C23" s="139"/>
      <c r="D23" s="140"/>
      <c r="E23" s="141"/>
      <c r="F23" s="142"/>
      <c r="G23" s="142"/>
      <c r="H23" s="222">
        <f>SUM(I15:I22)</f>
        <v>0</v>
      </c>
      <c r="I23" s="223"/>
    </row>
    <row r="25" spans="1:53" x14ac:dyDescent="0.2">
      <c r="B25" s="123"/>
      <c r="F25" s="143"/>
      <c r="G25" s="144"/>
      <c r="H25" s="144"/>
      <c r="I25" s="145"/>
    </row>
    <row r="26" spans="1:53" x14ac:dyDescent="0.2"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6"/>
  <sheetViews>
    <sheetView showGridLines="0" showZeros="0" zoomScaleNormal="100" workbookViewId="0">
      <selection activeCell="F21" sqref="F21:F31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4" t="s">
        <v>75</v>
      </c>
      <c r="B1" s="224"/>
      <c r="C1" s="224"/>
      <c r="D1" s="224"/>
      <c r="E1" s="224"/>
      <c r="F1" s="224"/>
      <c r="G1" s="224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5" t="s">
        <v>48</v>
      </c>
      <c r="B3" s="216"/>
      <c r="C3" s="97" t="str">
        <f>CONCATENATE(cislostavby," ",nazevstavby)</f>
        <v>HI15TETC NOVÁ SPISOVNA M.Č.203 , OBJEKT MUČEDNICKÁ</v>
      </c>
      <c r="D3" s="151"/>
      <c r="E3" s="152" t="s">
        <v>64</v>
      </c>
      <c r="F3" s="153">
        <f>Rekapitulace!H1</f>
        <v>0</v>
      </c>
      <c r="G3" s="154"/>
    </row>
    <row r="4" spans="1:104" ht="13.5" thickBot="1" x14ac:dyDescent="0.25">
      <c r="A4" s="225" t="s">
        <v>50</v>
      </c>
      <c r="B4" s="218"/>
      <c r="C4" s="103" t="str">
        <f>CONCATENATE(cisloobjektu," ",nazevobjektu)</f>
        <v>01 NOVÁ SPISOVNA</v>
      </c>
      <c r="D4" s="155"/>
      <c r="E4" s="226" t="str">
        <f>Rekapitulace!G2</f>
        <v>ZDRAV.TECHNICKÉ INSTALACE</v>
      </c>
      <c r="F4" s="227"/>
      <c r="G4" s="228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79</v>
      </c>
      <c r="C7" s="165" t="s">
        <v>80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/>
      <c r="B8" s="172" t="s">
        <v>110</v>
      </c>
      <c r="C8" s="173" t="s">
        <v>111</v>
      </c>
      <c r="D8" s="174" t="s">
        <v>86</v>
      </c>
      <c r="E8" s="175">
        <v>1</v>
      </c>
      <c r="F8" s="175"/>
      <c r="G8" s="176">
        <f t="shared" ref="G8:G11" si="0">E8*F8</f>
        <v>0</v>
      </c>
      <c r="O8" s="170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 t="shared" ref="BA8:BA11" si="1">IF(AZ8=1,G8,0)</f>
        <v>0</v>
      </c>
      <c r="BB8" s="146">
        <f t="shared" ref="BB8:BB11" si="2">IF(AZ8=2,G8,0)</f>
        <v>0</v>
      </c>
      <c r="BC8" s="146">
        <f t="shared" ref="BC8:BC11" si="3">IF(AZ8=3,G8,0)</f>
        <v>0</v>
      </c>
      <c r="BD8" s="146">
        <f t="shared" ref="BD8:BD11" si="4">IF(AZ8=4,G8,0)</f>
        <v>0</v>
      </c>
      <c r="BE8" s="146">
        <f t="shared" ref="BE8:BE11" si="5">IF(AZ8=5,G8,0)</f>
        <v>0</v>
      </c>
      <c r="CA8" s="177">
        <v>1</v>
      </c>
      <c r="CB8" s="177">
        <v>7</v>
      </c>
      <c r="CZ8" s="146">
        <v>2.84999999999869E-3</v>
      </c>
    </row>
    <row r="9" spans="1:104" x14ac:dyDescent="0.2">
      <c r="A9" s="171"/>
      <c r="B9" s="172" t="s">
        <v>82</v>
      </c>
      <c r="C9" s="173" t="s">
        <v>83</v>
      </c>
      <c r="D9" s="174" t="s">
        <v>81</v>
      </c>
      <c r="E9" s="175">
        <v>0.6</v>
      </c>
      <c r="F9" s="175"/>
      <c r="G9" s="176">
        <f t="shared" si="0"/>
        <v>0</v>
      </c>
      <c r="O9" s="170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1</v>
      </c>
      <c r="CB9" s="177">
        <v>7</v>
      </c>
      <c r="CZ9" s="146">
        <v>4.6999999999999901E-4</v>
      </c>
    </row>
    <row r="10" spans="1:104" x14ac:dyDescent="0.2">
      <c r="A10" s="171"/>
      <c r="B10" s="172" t="s">
        <v>84</v>
      </c>
      <c r="C10" s="173" t="s">
        <v>85</v>
      </c>
      <c r="D10" s="174" t="s">
        <v>86</v>
      </c>
      <c r="E10" s="175">
        <v>2</v>
      </c>
      <c r="F10" s="175"/>
      <c r="G10" s="176">
        <f t="shared" si="0"/>
        <v>0</v>
      </c>
      <c r="O10" s="170">
        <v>2</v>
      </c>
      <c r="AA10" s="146">
        <v>1</v>
      </c>
      <c r="AB10" s="146">
        <v>7</v>
      </c>
      <c r="AC10" s="146">
        <v>7</v>
      </c>
      <c r="AZ10" s="146">
        <v>2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1</v>
      </c>
      <c r="CB10" s="177">
        <v>7</v>
      </c>
      <c r="CZ10" s="146">
        <v>1.506E-3</v>
      </c>
    </row>
    <row r="11" spans="1:104" x14ac:dyDescent="0.2">
      <c r="A11" s="171"/>
      <c r="B11" s="172"/>
      <c r="C11" s="173" t="s">
        <v>112</v>
      </c>
      <c r="D11" s="174" t="s">
        <v>87</v>
      </c>
      <c r="E11" s="175">
        <v>1</v>
      </c>
      <c r="F11" s="175"/>
      <c r="G11" s="176">
        <f t="shared" si="0"/>
        <v>0</v>
      </c>
      <c r="O11" s="170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1</v>
      </c>
      <c r="CB11" s="177">
        <v>7</v>
      </c>
      <c r="CZ11" s="146">
        <v>1.3813499999999999E-3</v>
      </c>
    </row>
    <row r="12" spans="1:104" x14ac:dyDescent="0.2">
      <c r="A12" s="178"/>
      <c r="B12" s="179" t="s">
        <v>73</v>
      </c>
      <c r="C12" s="180" t="str">
        <f>CONCATENATE(B7," ",C7)</f>
        <v>721 Vnitřní kanalizace</v>
      </c>
      <c r="D12" s="181"/>
      <c r="E12" s="182"/>
      <c r="F12" s="183"/>
      <c r="G12" s="184">
        <f>SUM(G8:G11)</f>
        <v>0</v>
      </c>
      <c r="O12" s="170">
        <v>4</v>
      </c>
      <c r="BA12" s="185">
        <f>SUM(BA7:BA11)</f>
        <v>0</v>
      </c>
      <c r="BB12" s="185">
        <f>SUM(BB7:BB11)</f>
        <v>0</v>
      </c>
      <c r="BC12" s="185">
        <f>SUM(BC7:BC11)</f>
        <v>0</v>
      </c>
      <c r="BD12" s="185">
        <f>SUM(BD7:BD11)</f>
        <v>0</v>
      </c>
      <c r="BE12" s="185">
        <f>SUM(BE7:BE11)</f>
        <v>0</v>
      </c>
    </row>
    <row r="13" spans="1:104" x14ac:dyDescent="0.2">
      <c r="A13" s="163" t="s">
        <v>72</v>
      </c>
      <c r="B13" s="164" t="s">
        <v>88</v>
      </c>
      <c r="C13" s="165" t="s">
        <v>89</v>
      </c>
      <c r="D13" s="166"/>
      <c r="E13" s="167"/>
      <c r="F13" s="167"/>
      <c r="G13" s="168"/>
      <c r="H13" s="169"/>
      <c r="I13" s="169"/>
      <c r="O13" s="170">
        <v>1</v>
      </c>
    </row>
    <row r="14" spans="1:104" x14ac:dyDescent="0.2">
      <c r="A14" s="171"/>
      <c r="B14" s="172" t="s">
        <v>113</v>
      </c>
      <c r="C14" s="173" t="s">
        <v>114</v>
      </c>
      <c r="D14" s="174" t="s">
        <v>78</v>
      </c>
      <c r="E14" s="175">
        <v>1</v>
      </c>
      <c r="F14" s="175"/>
      <c r="G14" s="176">
        <f t="shared" ref="G14" si="6">E14*F14</f>
        <v>0</v>
      </c>
      <c r="O14" s="170">
        <v>2</v>
      </c>
      <c r="AA14" s="146">
        <v>1</v>
      </c>
      <c r="AB14" s="146">
        <v>7</v>
      </c>
      <c r="AC14" s="146">
        <v>7</v>
      </c>
      <c r="AZ14" s="146">
        <v>2</v>
      </c>
      <c r="BA14" s="146">
        <f t="shared" ref="BA14:BA18" si="7">IF(AZ14=1,G14,0)</f>
        <v>0</v>
      </c>
      <c r="BB14" s="146">
        <f t="shared" ref="BB14:BB18" si="8">IF(AZ14=2,G14,0)</f>
        <v>0</v>
      </c>
      <c r="BC14" s="146">
        <f t="shared" ref="BC14:BC18" si="9">IF(AZ14=3,G14,0)</f>
        <v>0</v>
      </c>
      <c r="BD14" s="146">
        <f t="shared" ref="BD14:BD18" si="10">IF(AZ14=4,G14,0)</f>
        <v>0</v>
      </c>
      <c r="BE14" s="146">
        <f t="shared" ref="BE14:BE18" si="11">IF(AZ14=5,G14,0)</f>
        <v>0</v>
      </c>
      <c r="CA14" s="177">
        <v>1</v>
      </c>
      <c r="CB14" s="177">
        <v>7</v>
      </c>
      <c r="CZ14" s="146">
        <v>4.0299999999999997E-3</v>
      </c>
    </row>
    <row r="15" spans="1:104" x14ac:dyDescent="0.2">
      <c r="A15" s="171"/>
      <c r="B15" s="198" t="s">
        <v>115</v>
      </c>
      <c r="C15" s="199" t="s">
        <v>116</v>
      </c>
      <c r="D15" s="200" t="s">
        <v>86</v>
      </c>
      <c r="E15" s="201">
        <v>2</v>
      </c>
      <c r="F15" s="201"/>
      <c r="G15" s="202">
        <f>E15*F15</f>
        <v>0</v>
      </c>
      <c r="O15" s="170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 t="shared" si="7"/>
        <v>0</v>
      </c>
      <c r="BB15" s="146">
        <f t="shared" si="8"/>
        <v>0</v>
      </c>
      <c r="BC15" s="146">
        <f t="shared" si="9"/>
        <v>0</v>
      </c>
      <c r="BD15" s="146">
        <f t="shared" si="10"/>
        <v>0</v>
      </c>
      <c r="BE15" s="146">
        <f t="shared" si="11"/>
        <v>0</v>
      </c>
      <c r="CA15" s="177">
        <v>1</v>
      </c>
      <c r="CB15" s="177">
        <v>7</v>
      </c>
      <c r="CZ15" s="146">
        <v>6.2199999999999998E-3</v>
      </c>
    </row>
    <row r="16" spans="1:104" x14ac:dyDescent="0.2">
      <c r="A16" s="171"/>
      <c r="B16" s="172" t="s">
        <v>90</v>
      </c>
      <c r="C16" s="173" t="s">
        <v>91</v>
      </c>
      <c r="D16" s="174" t="s">
        <v>81</v>
      </c>
      <c r="E16" s="175">
        <v>1</v>
      </c>
      <c r="F16" s="175"/>
      <c r="G16" s="176">
        <f t="shared" ref="G16:G18" si="12">E16*F16</f>
        <v>0</v>
      </c>
      <c r="O16" s="170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 t="shared" si="7"/>
        <v>0</v>
      </c>
      <c r="BB16" s="146">
        <f t="shared" si="8"/>
        <v>0</v>
      </c>
      <c r="BC16" s="146">
        <f t="shared" si="9"/>
        <v>0</v>
      </c>
      <c r="BD16" s="146">
        <f t="shared" si="10"/>
        <v>0</v>
      </c>
      <c r="BE16" s="146">
        <f t="shared" si="11"/>
        <v>0</v>
      </c>
      <c r="CA16" s="177">
        <v>1</v>
      </c>
      <c r="CB16" s="177">
        <v>7</v>
      </c>
      <c r="CZ16" s="146">
        <v>6.4200000000000004E-3</v>
      </c>
    </row>
    <row r="17" spans="1:104" x14ac:dyDescent="0.2">
      <c r="A17" s="171"/>
      <c r="B17" s="172" t="s">
        <v>92</v>
      </c>
      <c r="C17" s="173" t="s">
        <v>93</v>
      </c>
      <c r="D17" s="174" t="s">
        <v>86</v>
      </c>
      <c r="E17" s="175">
        <v>3</v>
      </c>
      <c r="F17" s="175"/>
      <c r="G17" s="176">
        <f t="shared" si="12"/>
        <v>0</v>
      </c>
      <c r="O17" s="170">
        <v>2</v>
      </c>
      <c r="AA17" s="146">
        <v>1</v>
      </c>
      <c r="AB17" s="146">
        <v>7</v>
      </c>
      <c r="AC17" s="146">
        <v>7</v>
      </c>
      <c r="AZ17" s="146">
        <v>2</v>
      </c>
      <c r="BA17" s="146">
        <f t="shared" si="7"/>
        <v>0</v>
      </c>
      <c r="BB17" s="146">
        <f t="shared" si="8"/>
        <v>0</v>
      </c>
      <c r="BC17" s="146">
        <f t="shared" si="9"/>
        <v>0</v>
      </c>
      <c r="BD17" s="146">
        <f t="shared" si="10"/>
        <v>0</v>
      </c>
      <c r="BE17" s="146">
        <f t="shared" si="11"/>
        <v>0</v>
      </c>
      <c r="CA17" s="177">
        <v>1</v>
      </c>
      <c r="CB17" s="177">
        <v>7</v>
      </c>
      <c r="CZ17" s="146">
        <v>0</v>
      </c>
    </row>
    <row r="18" spans="1:104" x14ac:dyDescent="0.2">
      <c r="A18" s="171"/>
      <c r="B18" s="172" t="s">
        <v>94</v>
      </c>
      <c r="C18" s="173" t="s">
        <v>95</v>
      </c>
      <c r="D18" s="174" t="s">
        <v>81</v>
      </c>
      <c r="E18" s="175">
        <v>1</v>
      </c>
      <c r="F18" s="175"/>
      <c r="G18" s="176">
        <f t="shared" si="12"/>
        <v>0</v>
      </c>
      <c r="O18" s="170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 t="shared" si="7"/>
        <v>0</v>
      </c>
      <c r="BB18" s="146">
        <f t="shared" si="8"/>
        <v>0</v>
      </c>
      <c r="BC18" s="146">
        <f t="shared" si="9"/>
        <v>0</v>
      </c>
      <c r="BD18" s="146">
        <f t="shared" si="10"/>
        <v>0</v>
      </c>
      <c r="BE18" s="146">
        <f t="shared" si="11"/>
        <v>0</v>
      </c>
      <c r="CA18" s="177">
        <v>1</v>
      </c>
      <c r="CB18" s="177">
        <v>7</v>
      </c>
      <c r="CZ18" s="146">
        <v>4.0999999999999902E-4</v>
      </c>
    </row>
    <row r="19" spans="1:104" x14ac:dyDescent="0.2">
      <c r="A19" s="178"/>
      <c r="B19" s="179" t="s">
        <v>73</v>
      </c>
      <c r="C19" s="180" t="str">
        <f>CONCATENATE(B13," ",C13)</f>
        <v>722 Vnitřní vodovod</v>
      </c>
      <c r="D19" s="181"/>
      <c r="E19" s="182"/>
      <c r="F19" s="183"/>
      <c r="G19" s="184">
        <f>SUM(G13:G18)</f>
        <v>0</v>
      </c>
      <c r="O19" s="170">
        <v>4</v>
      </c>
      <c r="BA19" s="185">
        <f>SUM(BA13:BA18)</f>
        <v>0</v>
      </c>
      <c r="BB19" s="185">
        <f>SUM(BB13:BB18)</f>
        <v>0</v>
      </c>
      <c r="BC19" s="185">
        <f>SUM(BC13:BC18)</f>
        <v>0</v>
      </c>
      <c r="BD19" s="185">
        <f>SUM(BD13:BD18)</f>
        <v>0</v>
      </c>
      <c r="BE19" s="185">
        <f>SUM(BE13:BE18)</f>
        <v>0</v>
      </c>
    </row>
    <row r="20" spans="1:104" x14ac:dyDescent="0.2">
      <c r="A20" s="163" t="s">
        <v>72</v>
      </c>
      <c r="B20" s="164" t="s">
        <v>96</v>
      </c>
      <c r="C20" s="165" t="s">
        <v>97</v>
      </c>
      <c r="D20" s="166"/>
      <c r="E20" s="167"/>
      <c r="F20" s="167"/>
      <c r="G20" s="168"/>
      <c r="H20" s="169"/>
      <c r="I20" s="169"/>
      <c r="O20" s="170">
        <v>1</v>
      </c>
    </row>
    <row r="21" spans="1:104" x14ac:dyDescent="0.2">
      <c r="A21" s="171">
        <v>45</v>
      </c>
      <c r="B21" s="172"/>
      <c r="C21" s="173" t="s">
        <v>117</v>
      </c>
      <c r="D21" s="174" t="s">
        <v>98</v>
      </c>
      <c r="E21" s="175">
        <v>1</v>
      </c>
      <c r="F21" s="175"/>
      <c r="G21" s="176">
        <f t="shared" ref="G21:G31" si="13">E21*F21</f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 t="shared" ref="BA21:BA31" si="14">IF(AZ21=1,G21,0)</f>
        <v>0</v>
      </c>
      <c r="BB21" s="146">
        <f t="shared" ref="BB21:BB31" si="15">IF(AZ21=2,G21,0)</f>
        <v>0</v>
      </c>
      <c r="BC21" s="146">
        <f t="shared" ref="BC21:BC31" si="16">IF(AZ21=3,G21,0)</f>
        <v>0</v>
      </c>
      <c r="BD21" s="146">
        <f t="shared" ref="BD21:BD31" si="17">IF(AZ21=4,G21,0)</f>
        <v>0</v>
      </c>
      <c r="BE21" s="146">
        <f t="shared" ref="BE21:BE31" si="18">IF(AZ21=5,G21,0)</f>
        <v>0</v>
      </c>
      <c r="CA21" s="177">
        <v>1</v>
      </c>
      <c r="CB21" s="177">
        <v>7</v>
      </c>
      <c r="CZ21" s="146">
        <v>2.4000000000000001E-4</v>
      </c>
    </row>
    <row r="22" spans="1:104" x14ac:dyDescent="0.2">
      <c r="A22" s="171">
        <v>46</v>
      </c>
      <c r="B22" s="172"/>
      <c r="C22" s="173" t="s">
        <v>118</v>
      </c>
      <c r="D22" s="174" t="s">
        <v>98</v>
      </c>
      <c r="E22" s="175">
        <v>1</v>
      </c>
      <c r="F22" s="175"/>
      <c r="G22" s="176">
        <f t="shared" si="13"/>
        <v>0</v>
      </c>
      <c r="O22" s="170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 t="shared" si="14"/>
        <v>0</v>
      </c>
      <c r="BB22" s="146">
        <f t="shared" si="15"/>
        <v>0</v>
      </c>
      <c r="BC22" s="146">
        <f t="shared" si="16"/>
        <v>0</v>
      </c>
      <c r="BD22" s="146">
        <f t="shared" si="17"/>
        <v>0</v>
      </c>
      <c r="BE22" s="146">
        <f t="shared" si="18"/>
        <v>0</v>
      </c>
      <c r="CA22" s="177">
        <v>1</v>
      </c>
      <c r="CB22" s="177">
        <v>7</v>
      </c>
      <c r="CZ22" s="146">
        <v>5.9000000000000003E-4</v>
      </c>
    </row>
    <row r="23" spans="1:104" x14ac:dyDescent="0.2">
      <c r="A23" s="171">
        <v>47</v>
      </c>
      <c r="B23" s="172"/>
      <c r="C23" s="173" t="s">
        <v>119</v>
      </c>
      <c r="D23" s="174" t="s">
        <v>86</v>
      </c>
      <c r="E23" s="175">
        <v>1</v>
      </c>
      <c r="F23" s="175"/>
      <c r="G23" s="176">
        <f t="shared" si="13"/>
        <v>0</v>
      </c>
      <c r="O23" s="170"/>
      <c r="CA23" s="177"/>
      <c r="CB23" s="177"/>
    </row>
    <row r="24" spans="1:104" x14ac:dyDescent="0.2">
      <c r="A24" s="171">
        <v>48</v>
      </c>
      <c r="B24" s="172"/>
      <c r="C24" s="173" t="s">
        <v>120</v>
      </c>
      <c r="D24" s="174" t="s">
        <v>87</v>
      </c>
      <c r="E24" s="175">
        <v>1</v>
      </c>
      <c r="F24" s="175"/>
      <c r="G24" s="176">
        <f t="shared" si="13"/>
        <v>0</v>
      </c>
      <c r="O24" s="170"/>
      <c r="CA24" s="177"/>
      <c r="CB24" s="177"/>
    </row>
    <row r="25" spans="1:104" x14ac:dyDescent="0.2">
      <c r="A25" s="171">
        <v>49</v>
      </c>
      <c r="B25" s="172"/>
      <c r="C25" s="173" t="s">
        <v>121</v>
      </c>
      <c r="D25" s="174" t="s">
        <v>87</v>
      </c>
      <c r="E25" s="175">
        <v>2</v>
      </c>
      <c r="F25" s="175"/>
      <c r="G25" s="176">
        <f t="shared" si="13"/>
        <v>0</v>
      </c>
      <c r="O25" s="170"/>
      <c r="CA25" s="177"/>
      <c r="CB25" s="177"/>
    </row>
    <row r="26" spans="1:104" x14ac:dyDescent="0.2">
      <c r="A26" s="171">
        <v>50</v>
      </c>
      <c r="B26" s="172"/>
      <c r="C26" s="173" t="s">
        <v>122</v>
      </c>
      <c r="D26" s="174" t="s">
        <v>87</v>
      </c>
      <c r="E26" s="175">
        <v>2</v>
      </c>
      <c r="F26" s="175"/>
      <c r="G26" s="176">
        <f t="shared" si="13"/>
        <v>0</v>
      </c>
      <c r="O26" s="170">
        <v>2</v>
      </c>
      <c r="AA26" s="146">
        <v>12</v>
      </c>
      <c r="AB26" s="146">
        <v>0</v>
      </c>
      <c r="AC26" s="146">
        <v>24</v>
      </c>
      <c r="AZ26" s="146">
        <v>2</v>
      </c>
      <c r="BA26" s="146">
        <f t="shared" si="14"/>
        <v>0</v>
      </c>
      <c r="BB26" s="146">
        <f t="shared" si="15"/>
        <v>0</v>
      </c>
      <c r="BC26" s="146">
        <f t="shared" si="16"/>
        <v>0</v>
      </c>
      <c r="BD26" s="146">
        <f t="shared" si="17"/>
        <v>0</v>
      </c>
      <c r="BE26" s="146">
        <f t="shared" si="18"/>
        <v>0</v>
      </c>
      <c r="CA26" s="177">
        <v>12</v>
      </c>
      <c r="CB26" s="177">
        <v>0</v>
      </c>
      <c r="CZ26" s="146">
        <v>0</v>
      </c>
    </row>
    <row r="27" spans="1:104" x14ac:dyDescent="0.2">
      <c r="A27" s="171">
        <v>51</v>
      </c>
      <c r="B27" s="172"/>
      <c r="C27" s="173" t="s">
        <v>123</v>
      </c>
      <c r="D27" s="174" t="s">
        <v>87</v>
      </c>
      <c r="E27" s="175">
        <v>2</v>
      </c>
      <c r="F27" s="175"/>
      <c r="G27" s="176">
        <f t="shared" si="13"/>
        <v>0</v>
      </c>
      <c r="O27" s="170">
        <v>2</v>
      </c>
      <c r="AA27" s="146">
        <v>12</v>
      </c>
      <c r="AB27" s="146">
        <v>0</v>
      </c>
      <c r="AC27" s="146">
        <v>25</v>
      </c>
      <c r="AZ27" s="146">
        <v>2</v>
      </c>
      <c r="BA27" s="146">
        <f t="shared" si="14"/>
        <v>0</v>
      </c>
      <c r="BB27" s="146">
        <f t="shared" si="15"/>
        <v>0</v>
      </c>
      <c r="BC27" s="146">
        <f t="shared" si="16"/>
        <v>0</v>
      </c>
      <c r="BD27" s="146">
        <f t="shared" si="17"/>
        <v>0</v>
      </c>
      <c r="BE27" s="146">
        <f t="shared" si="18"/>
        <v>0</v>
      </c>
      <c r="CA27" s="177">
        <v>12</v>
      </c>
      <c r="CB27" s="177">
        <v>0</v>
      </c>
      <c r="CZ27" s="146">
        <v>0</v>
      </c>
    </row>
    <row r="28" spans="1:104" x14ac:dyDescent="0.2">
      <c r="A28" s="171">
        <v>52</v>
      </c>
      <c r="B28" s="172"/>
      <c r="C28" s="173" t="s">
        <v>124</v>
      </c>
      <c r="D28" s="174" t="s">
        <v>86</v>
      </c>
      <c r="E28" s="175">
        <v>3</v>
      </c>
      <c r="F28" s="175"/>
      <c r="G28" s="176">
        <f t="shared" si="13"/>
        <v>0</v>
      </c>
      <c r="O28" s="170"/>
      <c r="CA28" s="177"/>
      <c r="CB28" s="177"/>
    </row>
    <row r="29" spans="1:104" x14ac:dyDescent="0.2">
      <c r="A29" s="171">
        <v>53</v>
      </c>
      <c r="B29" s="172"/>
      <c r="C29" s="173" t="s">
        <v>125</v>
      </c>
      <c r="D29" s="174" t="s">
        <v>86</v>
      </c>
      <c r="E29" s="175">
        <v>1</v>
      </c>
      <c r="F29" s="175"/>
      <c r="G29" s="176">
        <f>E29*F29</f>
        <v>0</v>
      </c>
      <c r="O29" s="170">
        <v>2</v>
      </c>
      <c r="AA29" s="146">
        <v>12</v>
      </c>
      <c r="AB29" s="146">
        <v>0</v>
      </c>
      <c r="AC29" s="146">
        <v>26</v>
      </c>
      <c r="AZ29" s="146">
        <v>2</v>
      </c>
      <c r="BA29" s="146">
        <f t="shared" si="14"/>
        <v>0</v>
      </c>
      <c r="BB29" s="146">
        <f t="shared" si="15"/>
        <v>0</v>
      </c>
      <c r="BC29" s="146">
        <f t="shared" si="16"/>
        <v>0</v>
      </c>
      <c r="BD29" s="146">
        <f t="shared" si="17"/>
        <v>0</v>
      </c>
      <c r="BE29" s="146">
        <f t="shared" si="18"/>
        <v>0</v>
      </c>
      <c r="CA29" s="177">
        <v>12</v>
      </c>
      <c r="CB29" s="177">
        <v>0</v>
      </c>
      <c r="CZ29" s="146">
        <v>0</v>
      </c>
    </row>
    <row r="30" spans="1:104" x14ac:dyDescent="0.2">
      <c r="A30" s="171">
        <v>54</v>
      </c>
      <c r="B30" s="172"/>
      <c r="C30" s="173" t="s">
        <v>126</v>
      </c>
      <c r="D30" s="174" t="s">
        <v>86</v>
      </c>
      <c r="E30" s="175">
        <v>1</v>
      </c>
      <c r="F30" s="175"/>
      <c r="G30" s="176">
        <f>E30*F30</f>
        <v>0</v>
      </c>
      <c r="O30" s="170">
        <v>2</v>
      </c>
      <c r="AA30" s="146">
        <v>12</v>
      </c>
      <c r="AB30" s="146">
        <v>0</v>
      </c>
      <c r="AC30" s="146">
        <v>27</v>
      </c>
      <c r="AZ30" s="146">
        <v>2</v>
      </c>
      <c r="BA30" s="146">
        <f t="shared" si="14"/>
        <v>0</v>
      </c>
      <c r="BB30" s="146">
        <f t="shared" si="15"/>
        <v>0</v>
      </c>
      <c r="BC30" s="146">
        <f t="shared" si="16"/>
        <v>0</v>
      </c>
      <c r="BD30" s="146">
        <f t="shared" si="17"/>
        <v>0</v>
      </c>
      <c r="BE30" s="146">
        <f t="shared" si="18"/>
        <v>0</v>
      </c>
      <c r="CA30" s="177">
        <v>12</v>
      </c>
      <c r="CB30" s="177">
        <v>0</v>
      </c>
      <c r="CZ30" s="146">
        <v>0</v>
      </c>
    </row>
    <row r="31" spans="1:104" x14ac:dyDescent="0.2">
      <c r="A31" s="171"/>
      <c r="B31" s="172"/>
      <c r="C31" s="173" t="s">
        <v>127</v>
      </c>
      <c r="D31" s="174" t="s">
        <v>99</v>
      </c>
      <c r="E31" s="175">
        <v>8</v>
      </c>
      <c r="F31" s="175"/>
      <c r="G31" s="176">
        <f t="shared" si="13"/>
        <v>0</v>
      </c>
      <c r="O31" s="170">
        <v>2</v>
      </c>
      <c r="AA31" s="146">
        <v>12</v>
      </c>
      <c r="AB31" s="146">
        <v>0</v>
      </c>
      <c r="AC31" s="146">
        <v>46</v>
      </c>
      <c r="AZ31" s="146">
        <v>2</v>
      </c>
      <c r="BA31" s="146">
        <f t="shared" si="14"/>
        <v>0</v>
      </c>
      <c r="BB31" s="146">
        <f t="shared" si="15"/>
        <v>0</v>
      </c>
      <c r="BC31" s="146">
        <f t="shared" si="16"/>
        <v>0</v>
      </c>
      <c r="BD31" s="146">
        <f t="shared" si="17"/>
        <v>0</v>
      </c>
      <c r="BE31" s="146">
        <f t="shared" si="18"/>
        <v>0</v>
      </c>
      <c r="CA31" s="177">
        <v>12</v>
      </c>
      <c r="CB31" s="177">
        <v>0</v>
      </c>
      <c r="CZ31" s="146">
        <v>0</v>
      </c>
    </row>
    <row r="32" spans="1:104" x14ac:dyDescent="0.2">
      <c r="A32" s="178"/>
      <c r="B32" s="179" t="s">
        <v>73</v>
      </c>
      <c r="C32" s="180" t="str">
        <f>CONCATENATE(B20," ",C20)</f>
        <v>725 Zařizovací předměty</v>
      </c>
      <c r="D32" s="181"/>
      <c r="E32" s="182"/>
      <c r="F32" s="183"/>
      <c r="G32" s="184">
        <f>SUM(G21:G31)</f>
        <v>0</v>
      </c>
      <c r="O32" s="170">
        <v>4</v>
      </c>
      <c r="BA32" s="185">
        <f>SUM(BA20:BA31)</f>
        <v>0</v>
      </c>
      <c r="BB32" s="185">
        <f>SUM(BB20:BB31)</f>
        <v>0</v>
      </c>
      <c r="BC32" s="185">
        <f>SUM(BC20:BC31)</f>
        <v>0</v>
      </c>
      <c r="BD32" s="185">
        <f>SUM(BD20:BD31)</f>
        <v>0</v>
      </c>
      <c r="BE32" s="185">
        <f>SUM(BE20:BE31)</f>
        <v>0</v>
      </c>
    </row>
    <row r="33" spans="1:104" x14ac:dyDescent="0.2">
      <c r="A33" s="163"/>
      <c r="B33" s="164"/>
      <c r="C33" s="165"/>
      <c r="D33" s="166"/>
      <c r="E33" s="167"/>
      <c r="F33" s="167"/>
      <c r="G33" s="168"/>
      <c r="H33" s="169"/>
      <c r="I33" s="169"/>
      <c r="O33" s="170">
        <v>1</v>
      </c>
    </row>
    <row r="34" spans="1:104" x14ac:dyDescent="0.2">
      <c r="A34" s="171"/>
      <c r="B34" s="172"/>
      <c r="C34" s="173"/>
      <c r="D34" s="174"/>
      <c r="E34" s="175"/>
      <c r="F34" s="175"/>
      <c r="G34" s="176"/>
      <c r="O34" s="170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7</v>
      </c>
      <c r="CZ34" s="146">
        <v>6.9999999999999005E-5</v>
      </c>
    </row>
    <row r="35" spans="1:104" x14ac:dyDescent="0.2">
      <c r="A35" s="203"/>
      <c r="B35" s="198"/>
      <c r="C35" s="199"/>
      <c r="D35" s="200"/>
      <c r="E35" s="201"/>
      <c r="F35" s="201"/>
      <c r="G35" s="202"/>
      <c r="O35" s="170">
        <v>2</v>
      </c>
      <c r="AA35" s="146">
        <v>12</v>
      </c>
      <c r="AB35" s="146">
        <v>1</v>
      </c>
      <c r="AC35" s="146">
        <v>47</v>
      </c>
      <c r="AZ35" s="146">
        <v>2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12</v>
      </c>
      <c r="CB35" s="177">
        <v>1</v>
      </c>
      <c r="CZ35" s="146">
        <v>0</v>
      </c>
    </row>
    <row r="36" spans="1:104" x14ac:dyDescent="0.2">
      <c r="E36" s="146"/>
    </row>
    <row r="37" spans="1:104" x14ac:dyDescent="0.2">
      <c r="E37" s="146"/>
    </row>
    <row r="38" spans="1:104" x14ac:dyDescent="0.2">
      <c r="E38" s="146"/>
    </row>
    <row r="39" spans="1:104" x14ac:dyDescent="0.2">
      <c r="E39" s="146"/>
    </row>
    <row r="40" spans="1:104" x14ac:dyDescent="0.2">
      <c r="E40" s="146"/>
    </row>
    <row r="41" spans="1:104" x14ac:dyDescent="0.2">
      <c r="E41" s="146"/>
    </row>
    <row r="42" spans="1:104" x14ac:dyDescent="0.2">
      <c r="E42" s="146"/>
    </row>
    <row r="43" spans="1:104" x14ac:dyDescent="0.2">
      <c r="E43" s="146"/>
    </row>
    <row r="44" spans="1:104" x14ac:dyDescent="0.2">
      <c r="E44" s="146"/>
    </row>
    <row r="45" spans="1:104" x14ac:dyDescent="0.2">
      <c r="E45" s="146"/>
    </row>
    <row r="46" spans="1:104" x14ac:dyDescent="0.2">
      <c r="E46" s="146"/>
    </row>
    <row r="47" spans="1:104" x14ac:dyDescent="0.2">
      <c r="E47" s="146"/>
    </row>
    <row r="48" spans="1:104" x14ac:dyDescent="0.2">
      <c r="E48" s="146"/>
    </row>
    <row r="49" spans="1:7" x14ac:dyDescent="0.2">
      <c r="E49" s="146"/>
    </row>
    <row r="50" spans="1:7" x14ac:dyDescent="0.2">
      <c r="E50" s="146"/>
    </row>
    <row r="51" spans="1:7" x14ac:dyDescent="0.2">
      <c r="E51" s="146"/>
    </row>
    <row r="52" spans="1:7" x14ac:dyDescent="0.2">
      <c r="E52" s="146"/>
    </row>
    <row r="53" spans="1:7" x14ac:dyDescent="0.2">
      <c r="E53" s="146"/>
    </row>
    <row r="54" spans="1:7" x14ac:dyDescent="0.2">
      <c r="E54" s="146"/>
    </row>
    <row r="55" spans="1:7" x14ac:dyDescent="0.2">
      <c r="E55" s="146"/>
    </row>
    <row r="56" spans="1:7" x14ac:dyDescent="0.2">
      <c r="E56" s="146"/>
    </row>
    <row r="57" spans="1:7" x14ac:dyDescent="0.2">
      <c r="A57" s="186"/>
      <c r="B57" s="186"/>
      <c r="C57" s="186"/>
      <c r="D57" s="186"/>
      <c r="E57" s="186"/>
      <c r="F57" s="186"/>
      <c r="G57" s="186"/>
    </row>
    <row r="58" spans="1:7" x14ac:dyDescent="0.2">
      <c r="A58" s="186"/>
      <c r="B58" s="186"/>
      <c r="C58" s="186"/>
      <c r="D58" s="186"/>
      <c r="E58" s="186"/>
      <c r="F58" s="186"/>
      <c r="G58" s="186"/>
    </row>
    <row r="59" spans="1:7" x14ac:dyDescent="0.2">
      <c r="A59" s="186"/>
      <c r="B59" s="186"/>
      <c r="C59" s="186"/>
      <c r="D59" s="186"/>
      <c r="E59" s="186"/>
      <c r="F59" s="186"/>
      <c r="G59" s="186"/>
    </row>
    <row r="60" spans="1:7" x14ac:dyDescent="0.2">
      <c r="A60" s="186"/>
      <c r="B60" s="186"/>
      <c r="C60" s="186"/>
      <c r="D60" s="186"/>
      <c r="E60" s="186"/>
      <c r="F60" s="186"/>
      <c r="G60" s="186"/>
    </row>
    <row r="61" spans="1:7" x14ac:dyDescent="0.2">
      <c r="E61" s="146"/>
    </row>
    <row r="62" spans="1:7" x14ac:dyDescent="0.2">
      <c r="E62" s="146"/>
    </row>
    <row r="63" spans="1:7" x14ac:dyDescent="0.2">
      <c r="E63" s="146"/>
    </row>
    <row r="64" spans="1:7" x14ac:dyDescent="0.2">
      <c r="E64" s="146"/>
    </row>
    <row r="65" spans="5:5" x14ac:dyDescent="0.2">
      <c r="E65" s="146"/>
    </row>
    <row r="66" spans="5:5" x14ac:dyDescent="0.2">
      <c r="E66" s="146"/>
    </row>
    <row r="67" spans="5:5" x14ac:dyDescent="0.2">
      <c r="E67" s="146"/>
    </row>
    <row r="68" spans="5:5" x14ac:dyDescent="0.2">
      <c r="E68" s="146"/>
    </row>
    <row r="69" spans="5:5" x14ac:dyDescent="0.2">
      <c r="E69" s="146"/>
    </row>
    <row r="70" spans="5:5" x14ac:dyDescent="0.2">
      <c r="E70" s="146"/>
    </row>
    <row r="71" spans="5:5" x14ac:dyDescent="0.2">
      <c r="E71" s="146"/>
    </row>
    <row r="72" spans="5:5" x14ac:dyDescent="0.2">
      <c r="E72" s="146"/>
    </row>
    <row r="73" spans="5:5" x14ac:dyDescent="0.2">
      <c r="E73" s="146"/>
    </row>
    <row r="74" spans="5:5" x14ac:dyDescent="0.2">
      <c r="E74" s="146"/>
    </row>
    <row r="75" spans="5:5" x14ac:dyDescent="0.2">
      <c r="E75" s="146"/>
    </row>
    <row r="76" spans="5:5" x14ac:dyDescent="0.2">
      <c r="E76" s="146"/>
    </row>
    <row r="77" spans="5:5" x14ac:dyDescent="0.2">
      <c r="E77" s="146"/>
    </row>
    <row r="78" spans="5:5" x14ac:dyDescent="0.2">
      <c r="E78" s="146"/>
    </row>
    <row r="79" spans="5:5" x14ac:dyDescent="0.2">
      <c r="E79" s="146"/>
    </row>
    <row r="80" spans="5:5" x14ac:dyDescent="0.2">
      <c r="E80" s="146"/>
    </row>
    <row r="81" spans="1:7" x14ac:dyDescent="0.2">
      <c r="E81" s="146"/>
    </row>
    <row r="82" spans="1:7" x14ac:dyDescent="0.2">
      <c r="E82" s="146"/>
    </row>
    <row r="83" spans="1:7" x14ac:dyDescent="0.2">
      <c r="E83" s="146"/>
    </row>
    <row r="84" spans="1:7" x14ac:dyDescent="0.2">
      <c r="E84" s="146"/>
    </row>
    <row r="85" spans="1:7" x14ac:dyDescent="0.2">
      <c r="E85" s="146"/>
    </row>
    <row r="86" spans="1:7" x14ac:dyDescent="0.2">
      <c r="E86" s="146"/>
    </row>
    <row r="87" spans="1:7" x14ac:dyDescent="0.2">
      <c r="E87" s="146"/>
    </row>
    <row r="88" spans="1:7" x14ac:dyDescent="0.2">
      <c r="E88" s="146"/>
    </row>
    <row r="89" spans="1:7" x14ac:dyDescent="0.2">
      <c r="E89" s="146"/>
    </row>
    <row r="90" spans="1:7" x14ac:dyDescent="0.2">
      <c r="E90" s="146"/>
    </row>
    <row r="91" spans="1:7" x14ac:dyDescent="0.2">
      <c r="E91" s="146"/>
    </row>
    <row r="92" spans="1:7" x14ac:dyDescent="0.2">
      <c r="A92" s="187"/>
      <c r="B92" s="187"/>
    </row>
    <row r="93" spans="1:7" x14ac:dyDescent="0.2">
      <c r="A93" s="186"/>
      <c r="B93" s="186"/>
      <c r="C93" s="189"/>
      <c r="D93" s="189"/>
      <c r="E93" s="190"/>
      <c r="F93" s="189"/>
      <c r="G93" s="191"/>
    </row>
    <row r="94" spans="1:7" x14ac:dyDescent="0.2">
      <c r="A94" s="192"/>
      <c r="B94" s="192"/>
      <c r="C94" s="186"/>
      <c r="D94" s="186"/>
      <c r="E94" s="193"/>
      <c r="F94" s="186"/>
      <c r="G94" s="186"/>
    </row>
    <row r="95" spans="1:7" x14ac:dyDescent="0.2">
      <c r="A95" s="186"/>
      <c r="B95" s="186"/>
      <c r="C95" s="186"/>
      <c r="D95" s="186"/>
      <c r="E95" s="193"/>
      <c r="F95" s="186"/>
      <c r="G95" s="186"/>
    </row>
    <row r="96" spans="1:7" x14ac:dyDescent="0.2">
      <c r="A96" s="186"/>
      <c r="B96" s="186"/>
      <c r="C96" s="186"/>
      <c r="D96" s="186"/>
      <c r="E96" s="193"/>
      <c r="F96" s="186"/>
      <c r="G96" s="186"/>
    </row>
    <row r="97" spans="1:7" x14ac:dyDescent="0.2">
      <c r="A97" s="186"/>
      <c r="B97" s="186"/>
      <c r="C97" s="186"/>
      <c r="D97" s="186"/>
      <c r="E97" s="193"/>
      <c r="F97" s="186"/>
      <c r="G97" s="186"/>
    </row>
    <row r="98" spans="1:7" x14ac:dyDescent="0.2">
      <c r="A98" s="186"/>
      <c r="B98" s="186"/>
      <c r="C98" s="186"/>
      <c r="D98" s="186"/>
      <c r="E98" s="193"/>
      <c r="F98" s="186"/>
      <c r="G98" s="186"/>
    </row>
    <row r="99" spans="1:7" x14ac:dyDescent="0.2">
      <c r="A99" s="186"/>
      <c r="B99" s="186"/>
      <c r="C99" s="186"/>
      <c r="D99" s="186"/>
      <c r="E99" s="193"/>
      <c r="F99" s="186"/>
      <c r="G99" s="186"/>
    </row>
    <row r="100" spans="1:7" x14ac:dyDescent="0.2">
      <c r="A100" s="186"/>
      <c r="B100" s="186"/>
      <c r="C100" s="186"/>
      <c r="D100" s="186"/>
      <c r="E100" s="193"/>
      <c r="F100" s="186"/>
      <c r="G100" s="186"/>
    </row>
    <row r="101" spans="1:7" x14ac:dyDescent="0.2">
      <c r="A101" s="186"/>
      <c r="B101" s="186"/>
      <c r="C101" s="186"/>
      <c r="D101" s="186"/>
      <c r="E101" s="193"/>
      <c r="F101" s="186"/>
      <c r="G101" s="186"/>
    </row>
    <row r="102" spans="1:7" x14ac:dyDescent="0.2">
      <c r="A102" s="186"/>
      <c r="B102" s="186"/>
      <c r="C102" s="186"/>
      <c r="D102" s="186"/>
      <c r="E102" s="193"/>
      <c r="F102" s="186"/>
      <c r="G102" s="186"/>
    </row>
    <row r="103" spans="1:7" x14ac:dyDescent="0.2">
      <c r="A103" s="186"/>
      <c r="B103" s="186"/>
      <c r="C103" s="186"/>
      <c r="D103" s="186"/>
      <c r="E103" s="193"/>
      <c r="F103" s="186"/>
      <c r="G103" s="186"/>
    </row>
    <row r="104" spans="1:7" x14ac:dyDescent="0.2">
      <c r="A104" s="186"/>
      <c r="B104" s="186"/>
      <c r="C104" s="186"/>
      <c r="D104" s="186"/>
      <c r="E104" s="193"/>
      <c r="F104" s="186"/>
      <c r="G104" s="186"/>
    </row>
    <row r="105" spans="1:7" x14ac:dyDescent="0.2">
      <c r="A105" s="186"/>
      <c r="B105" s="186"/>
      <c r="C105" s="186"/>
      <c r="D105" s="186"/>
      <c r="E105" s="193"/>
      <c r="F105" s="186"/>
      <c r="G105" s="186"/>
    </row>
    <row r="106" spans="1:7" x14ac:dyDescent="0.2">
      <c r="A106" s="186"/>
      <c r="B106" s="186"/>
      <c r="C106" s="186"/>
      <c r="D106" s="186"/>
      <c r="E106" s="193"/>
      <c r="F106" s="186"/>
      <c r="G106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User</cp:lastModifiedBy>
  <dcterms:created xsi:type="dcterms:W3CDTF">2015-07-11T10:54:56Z</dcterms:created>
  <dcterms:modified xsi:type="dcterms:W3CDTF">2018-01-25T16:37:33Z</dcterms:modified>
</cp:coreProperties>
</file>